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brew\Google Drive\Oyster Lab Study - Open Source Data\Ready for Upload\"/>
    </mc:Choice>
  </mc:AlternateContent>
  <xr:revisionPtr revIDLastSave="0" documentId="8_{C018F43B-A7CD-4A8B-BB20-80832049F752}" xr6:coauthVersionLast="40" xr6:coauthVersionMax="40" xr10:uidLastSave="{00000000-0000-0000-0000-000000000000}"/>
  <bookViews>
    <workbookView xWindow="-120" yWindow="-120" windowWidth="29040" windowHeight="15840" activeTab="4"/>
  </bookViews>
  <sheets>
    <sheet name="LOD Calculation" sheetId="12" r:id="rId1"/>
    <sheet name="EE2" sheetId="10" r:id="rId2"/>
    <sheet name="Diphenhydramine" sheetId="4" r:id="rId3"/>
    <sheet name="Fluoxetine" sheetId="6" r:id="rId4"/>
    <sheet name="DEET" sheetId="7" r:id="rId5"/>
    <sheet name="Component" sheetId="1" state="hidden" r:id="rId6"/>
    <sheet name="mdlCalcs" sheetId="2" state="veryHidden" r:id="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6" l="1"/>
  <c r="F76" i="6"/>
  <c r="C77" i="6"/>
  <c r="F77" i="6"/>
  <c r="C78" i="6"/>
  <c r="F78" i="6"/>
  <c r="C79" i="6"/>
  <c r="F79" i="6"/>
  <c r="F57" i="6"/>
  <c r="C30" i="12"/>
  <c r="E30" i="12"/>
  <c r="C21" i="12"/>
  <c r="E21" i="12"/>
  <c r="C12" i="12"/>
  <c r="E12" i="12"/>
  <c r="C2" i="12"/>
  <c r="E2" i="12"/>
  <c r="C25" i="7"/>
  <c r="F57" i="7"/>
  <c r="F58" i="7"/>
  <c r="F59" i="7"/>
  <c r="F60" i="7"/>
  <c r="F61" i="7"/>
  <c r="F62" i="7"/>
  <c r="F63" i="7"/>
  <c r="F64" i="7"/>
  <c r="F65" i="7"/>
  <c r="F66" i="7"/>
  <c r="C75" i="7"/>
  <c r="F75" i="7"/>
  <c r="C76" i="7"/>
  <c r="F76" i="7"/>
  <c r="C77" i="7"/>
  <c r="F77" i="7"/>
  <c r="C78" i="7"/>
  <c r="F78" i="7"/>
  <c r="C79" i="7"/>
  <c r="F79" i="7"/>
  <c r="C28" i="6"/>
  <c r="F58" i="6"/>
  <c r="F59" i="6"/>
  <c r="F60" i="6"/>
  <c r="F61" i="6"/>
  <c r="F62" i="6"/>
  <c r="F63" i="6"/>
  <c r="F64" i="6"/>
  <c r="F65" i="6"/>
  <c r="F66" i="6"/>
  <c r="C26" i="4"/>
  <c r="F54" i="4"/>
  <c r="F55" i="4"/>
  <c r="F56" i="4"/>
  <c r="F57" i="4"/>
  <c r="F58" i="4"/>
  <c r="F59" i="4"/>
  <c r="F60" i="4"/>
  <c r="F61" i="4"/>
  <c r="F62" i="4"/>
  <c r="G70" i="4"/>
  <c r="J70" i="4"/>
  <c r="G71" i="4"/>
  <c r="J71" i="4"/>
  <c r="G72" i="4"/>
  <c r="J72" i="4"/>
  <c r="G73" i="4"/>
  <c r="D44" i="10"/>
  <c r="D45" i="10"/>
  <c r="D46" i="10"/>
  <c r="D47" i="10"/>
  <c r="D48" i="10"/>
  <c r="D49" i="10"/>
  <c r="D50" i="10"/>
  <c r="D51" i="10"/>
  <c r="D52" i="10"/>
  <c r="D53" i="10"/>
</calcChain>
</file>

<file path=xl/sharedStrings.xml><?xml version="1.0" encoding="utf-8"?>
<sst xmlns="http://schemas.openxmlformats.org/spreadsheetml/2006/main" count="1316" uniqueCount="250">
  <si>
    <t>Component Name</t>
  </si>
  <si>
    <t>Curve Index</t>
  </si>
  <si>
    <t>Weighting Index</t>
  </si>
  <si>
    <t>Origin Index</t>
  </si>
  <si>
    <t>Equation</t>
  </si>
  <si>
    <t>Filename</t>
  </si>
  <si>
    <t>Sample Type</t>
  </si>
  <si>
    <t>Sample Name</t>
  </si>
  <si>
    <t>Sample ID</t>
  </si>
  <si>
    <t>Units</t>
  </si>
  <si>
    <t>%Diff</t>
  </si>
  <si>
    <t>Level</t>
  </si>
  <si>
    <t>Peak Status</t>
  </si>
  <si>
    <t>Response</t>
  </si>
  <si>
    <t>Response Type</t>
  </si>
  <si>
    <t xml:space="preserve">Equation </t>
  </si>
  <si>
    <t>Area</t>
  </si>
  <si>
    <t>Height</t>
  </si>
  <si>
    <t>ISTD Area</t>
  </si>
  <si>
    <t>ISTD Ht</t>
  </si>
  <si>
    <t>RT</t>
  </si>
  <si>
    <t>Rel RT</t>
  </si>
  <si>
    <t>Del RT</t>
  </si>
  <si>
    <t>S/N</t>
  </si>
  <si>
    <t>Start Time</t>
  </si>
  <si>
    <t>End Time</t>
  </si>
  <si>
    <t>Start Height</t>
  </si>
  <si>
    <t>End Height</t>
  </si>
  <si>
    <t>Integ Code</t>
  </si>
  <si>
    <t>Search Window</t>
  </si>
  <si>
    <t>Threshold</t>
  </si>
  <si>
    <t>Smooth</t>
  </si>
  <si>
    <t>Acq Date</t>
  </si>
  <si>
    <t>Duration</t>
  </si>
  <si>
    <t>Exp Method</t>
  </si>
  <si>
    <t>Proc Method</t>
  </si>
  <si>
    <t>Vial</t>
  </si>
  <si>
    <t>Inj Vol</t>
  </si>
  <si>
    <t>Sample Wt</t>
  </si>
  <si>
    <t>Sample Vol</t>
  </si>
  <si>
    <t>ISTD Base Amt</t>
  </si>
  <si>
    <t>ISTD Calc Amt</t>
  </si>
  <si>
    <t>Dilution Factor</t>
  </si>
  <si>
    <t>User Test 1</t>
  </si>
  <si>
    <t>User Text 2</t>
  </si>
  <si>
    <t>User Text3</t>
  </si>
  <si>
    <t>User Text4</t>
  </si>
  <si>
    <t>User Text5</t>
  </si>
  <si>
    <t>Comment</t>
  </si>
  <si>
    <t xml:space="preserve"> </t>
  </si>
  <si>
    <t>Exp Amt</t>
  </si>
  <si>
    <t>Calc Amt</t>
  </si>
  <si>
    <t>%RSD-AMT</t>
  </si>
  <si>
    <t>Linear</t>
  </si>
  <si>
    <t>Equal</t>
  </si>
  <si>
    <t>Force</t>
  </si>
  <si>
    <t>125</t>
  </si>
  <si>
    <t>ppm</t>
  </si>
  <si>
    <t>NA</t>
  </si>
  <si>
    <t>8.06</t>
  </si>
  <si>
    <t>15.625</t>
  </si>
  <si>
    <t>250</t>
  </si>
  <si>
    <t>16.125</t>
  </si>
  <si>
    <t>31.25</t>
  </si>
  <si>
    <t>62.5</t>
  </si>
  <si>
    <t>500</t>
  </si>
  <si>
    <t>blank</t>
  </si>
  <si>
    <t>NF</t>
  </si>
  <si>
    <t>d0 mix</t>
  </si>
  <si>
    <t>d10 ee2</t>
  </si>
  <si>
    <t>d0 ee2</t>
  </si>
  <si>
    <t>d10 deet</t>
  </si>
  <si>
    <t>d1 con</t>
  </si>
  <si>
    <t>qaqc 62.5</t>
  </si>
  <si>
    <t>d1 deet</t>
  </si>
  <si>
    <t>d18 diphen</t>
  </si>
  <si>
    <t>d0 deet</t>
  </si>
  <si>
    <t>d0 diphen</t>
  </si>
  <si>
    <t>d10 fluox</t>
  </si>
  <si>
    <t>d0 fluox</t>
  </si>
  <si>
    <t>d10 mix</t>
  </si>
  <si>
    <t>d0 con</t>
  </si>
  <si>
    <t>d1 ee2</t>
  </si>
  <si>
    <t>d10 con</t>
  </si>
  <si>
    <t>d5 fluox</t>
  </si>
  <si>
    <t>d5 diphen</t>
  </si>
  <si>
    <t>d5 con</t>
  </si>
  <si>
    <t>d18 mix</t>
  </si>
  <si>
    <t>d1 diphen</t>
  </si>
  <si>
    <t>d5 ee2</t>
  </si>
  <si>
    <t>d1 fluox</t>
  </si>
  <si>
    <t>d18 ee2</t>
  </si>
  <si>
    <t>d1 mix</t>
  </si>
  <si>
    <t>d5 mix</t>
  </si>
  <si>
    <t>d5 deet</t>
  </si>
  <si>
    <t>d10 diphen</t>
  </si>
  <si>
    <t>d18 deet</t>
  </si>
  <si>
    <t>diphen</t>
  </si>
  <si>
    <t>Y = 512574*X   R^2 = 0.9464</t>
  </si>
  <si>
    <t>fluox2</t>
  </si>
  <si>
    <t>Y = 13831.3*X   R^2 = 0.9272</t>
  </si>
  <si>
    <t>deet</t>
  </si>
  <si>
    <t>Y = 1.00039e+006*X   R^2 = 0.9341</t>
  </si>
  <si>
    <t>EXCLUDED 500 PPB</t>
  </si>
  <si>
    <t>Dry tissue weight</t>
  </si>
  <si>
    <t>2.4396</t>
  </si>
  <si>
    <t>1.917</t>
  </si>
  <si>
    <t>1.4136</t>
  </si>
  <si>
    <t>1.7</t>
  </si>
  <si>
    <t>1.0751</t>
  </si>
  <si>
    <t>1.2737</t>
  </si>
  <si>
    <t>1.607</t>
  </si>
  <si>
    <t>1.013</t>
  </si>
  <si>
    <t>1.264</t>
  </si>
  <si>
    <t>1.426</t>
  </si>
  <si>
    <t>ng</t>
  </si>
  <si>
    <t>g</t>
  </si>
  <si>
    <t>ng/g</t>
  </si>
  <si>
    <t>1.19</t>
  </si>
  <si>
    <t>d18 fluox</t>
  </si>
  <si>
    <t>1.2546</t>
  </si>
  <si>
    <t>1.2392</t>
  </si>
  <si>
    <t>1.6003</t>
  </si>
  <si>
    <t>1.6033</t>
  </si>
  <si>
    <t>1.5492</t>
  </si>
  <si>
    <t>1.3705</t>
  </si>
  <si>
    <t>0.9838</t>
  </si>
  <si>
    <t>1.3915</t>
  </si>
  <si>
    <t>1.943</t>
  </si>
  <si>
    <t>tissue weight (g)</t>
  </si>
  <si>
    <t>DEET</t>
  </si>
  <si>
    <t xml:space="preserve">average: </t>
  </si>
  <si>
    <t>For the blank, subtract 0.108 ng from each sample</t>
  </si>
  <si>
    <t>corrected</t>
  </si>
  <si>
    <t>average</t>
  </si>
  <si>
    <t>subtract 1.468 ng from each sample</t>
  </si>
  <si>
    <t>subtract 0.049 ng from each sample</t>
  </si>
  <si>
    <t xml:space="preserve">blank </t>
  </si>
  <si>
    <t>=C54/E54</t>
  </si>
  <si>
    <t>oyster D0 ee2</t>
  </si>
  <si>
    <t>oyster D1 ee2</t>
  </si>
  <si>
    <t>oyster D5 ee2</t>
  </si>
  <si>
    <t>oyster D10 ee2</t>
  </si>
  <si>
    <t>oyster D18 ee2</t>
  </si>
  <si>
    <t>oyster D0 mix</t>
  </si>
  <si>
    <t>oyster D1 mix</t>
  </si>
  <si>
    <t>oyster D5 mix</t>
  </si>
  <si>
    <t>oyster D10 mix</t>
  </si>
  <si>
    <t>oyster D18 mix</t>
  </si>
  <si>
    <t>EE2</t>
  </si>
  <si>
    <t>EE2_2</t>
  </si>
  <si>
    <t>Ignore</t>
  </si>
  <si>
    <t>Y = -276895+41814.7*X   R^2 = 0.9163</t>
  </si>
  <si>
    <t>Study</t>
  </si>
  <si>
    <t>Client</t>
  </si>
  <si>
    <t>Laboratory</t>
  </si>
  <si>
    <t>Company</t>
  </si>
  <si>
    <t>Phone</t>
  </si>
  <si>
    <t>17062102</t>
  </si>
  <si>
    <t>Std Bracket Sample</t>
  </si>
  <si>
    <t>500 ppb</t>
  </si>
  <si>
    <t>Response High</t>
  </si>
  <si>
    <t>BB</t>
  </si>
  <si>
    <t>C:\Xcalibur\methods\Pharm_2017 2</t>
  </si>
  <si>
    <t>C:\Xcalibur\methods\ee2 dansyl chloride</t>
  </si>
  <si>
    <t>E:2</t>
  </si>
  <si>
    <t>17062103</t>
  </si>
  <si>
    <t>250 ppb</t>
  </si>
  <si>
    <t>E:3</t>
  </si>
  <si>
    <t>17062104</t>
  </si>
  <si>
    <t>125 ppb</t>
  </si>
  <si>
    <t>E:4</t>
  </si>
  <si>
    <t>17062105</t>
  </si>
  <si>
    <t>62.5 ppb?</t>
  </si>
  <si>
    <t>E:5</t>
  </si>
  <si>
    <t>17062106</t>
  </si>
  <si>
    <t>QAQC</t>
  </si>
  <si>
    <t>E:6</t>
  </si>
  <si>
    <t>17062107</t>
  </si>
  <si>
    <t>31.25 ppb</t>
  </si>
  <si>
    <t>E:7</t>
  </si>
  <si>
    <t>17062108</t>
  </si>
  <si>
    <t>15.6 ppb</t>
  </si>
  <si>
    <t>E:8</t>
  </si>
  <si>
    <t>17062109</t>
  </si>
  <si>
    <t>7.8 ppb</t>
  </si>
  <si>
    <t>7.8125</t>
  </si>
  <si>
    <t>E:9</t>
  </si>
  <si>
    <t>17062110</t>
  </si>
  <si>
    <t>3.9 ppb</t>
  </si>
  <si>
    <t>3.90</t>
  </si>
  <si>
    <t>E:10</t>
  </si>
  <si>
    <t>17062111</t>
  </si>
  <si>
    <t>1.95 ppb</t>
  </si>
  <si>
    <t>1.95</t>
  </si>
  <si>
    <t>E:11</t>
  </si>
  <si>
    <t>17062112</t>
  </si>
  <si>
    <t>0.97 ppb</t>
  </si>
  <si>
    <t>0.9765</t>
  </si>
  <si>
    <t>E:12</t>
  </si>
  <si>
    <t>17062101_170621152517</t>
  </si>
  <si>
    <t>Unknown Sample</t>
  </si>
  <si>
    <t>E:1</t>
  </si>
  <si>
    <t>17062113</t>
  </si>
  <si>
    <t>17062114</t>
  </si>
  <si>
    <t>17062115</t>
  </si>
  <si>
    <t>E:13</t>
  </si>
  <si>
    <t>17062116</t>
  </si>
  <si>
    <t>E:14</t>
  </si>
  <si>
    <t>17062117</t>
  </si>
  <si>
    <t>E:15</t>
  </si>
  <si>
    <t>17062118</t>
  </si>
  <si>
    <t>E:16</t>
  </si>
  <si>
    <t>17062119</t>
  </si>
  <si>
    <t>E:17</t>
  </si>
  <si>
    <t>17062120</t>
  </si>
  <si>
    <t>17062121</t>
  </si>
  <si>
    <t>17062122</t>
  </si>
  <si>
    <t>E:18</t>
  </si>
  <si>
    <t>17062123</t>
  </si>
  <si>
    <t>E:19</t>
  </si>
  <si>
    <t>17062124</t>
  </si>
  <si>
    <t>E:20</t>
  </si>
  <si>
    <t>17062125</t>
  </si>
  <si>
    <t>E:21</t>
  </si>
  <si>
    <t>17062126</t>
  </si>
  <si>
    <t>E:22</t>
  </si>
  <si>
    <t>17062127</t>
  </si>
  <si>
    <t>17062128</t>
  </si>
  <si>
    <t>Created By:</t>
  </si>
  <si>
    <t>User Name</t>
  </si>
  <si>
    <t>Full Name</t>
  </si>
  <si>
    <t>Date</t>
  </si>
  <si>
    <t>Quantum</t>
  </si>
  <si>
    <t xml:space="preserve">          6/22/2017 4:30:23 PM</t>
  </si>
  <si>
    <t>ng/g - blank corrected</t>
  </si>
  <si>
    <t>1.6892</t>
  </si>
  <si>
    <t>0.9745</t>
  </si>
  <si>
    <t>1.6137</t>
  </si>
  <si>
    <t>1.7811</t>
  </si>
  <si>
    <t>1.389</t>
  </si>
  <si>
    <t>STD DEV</t>
  </si>
  <si>
    <t>STD CURVE</t>
  </si>
  <si>
    <t>512774</t>
  </si>
  <si>
    <t>13823</t>
  </si>
  <si>
    <t>1002165.58</t>
  </si>
  <si>
    <t>LOD</t>
  </si>
  <si>
    <t>AUC</t>
  </si>
  <si>
    <t>Diphenhydramine</t>
  </si>
  <si>
    <t>Fluoxetine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</si>
</sst>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0.000"/>
    <numFmt numFmtId="171" formatCode="0.0%"/>
    <numFmt numFmtId="173" formatCode="m/d/yy\ h:mm\ AM/PM"/>
    <numFmt numFmtId="174" formatCode="#.00"/>
  </numFmts>
  <fonts count="5" x14ac:knownFonts="1">
    <font>
      <sz val="8"/>
      <name val="Times New Roman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70" fontId="3" fillId="0" borderId="0" xfId="0" applyNumberFormat="1" applyFont="1" applyAlignment="1">
      <alignment horizontal="left"/>
    </xf>
    <xf numFmtId="170" fontId="2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shrinkToFit="1"/>
    </xf>
    <xf numFmtId="174" fontId="2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0" xfId="0" applyNumberFormat="1"/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7585826771653543"/>
                  <c:y val="-2.825240594925634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Diphenhydramine!$B$6:$B$11</c:f>
              <c:numCache>
                <c:formatCode>0.000</c:formatCode>
                <c:ptCount val="6"/>
                <c:pt idx="0">
                  <c:v>8.06</c:v>
                </c:pt>
                <c:pt idx="1">
                  <c:v>15.625</c:v>
                </c:pt>
                <c:pt idx="2">
                  <c:v>31.25</c:v>
                </c:pt>
                <c:pt idx="3">
                  <c:v>62.5</c:v>
                </c:pt>
                <c:pt idx="4">
                  <c:v>125</c:v>
                </c:pt>
                <c:pt idx="5">
                  <c:v>250</c:v>
                </c:pt>
              </c:numCache>
            </c:numRef>
          </c:xVal>
          <c:yVal>
            <c:numRef>
              <c:f>Diphenhydramine!$G$6:$G$11</c:f>
              <c:numCache>
                <c:formatCode>0.00</c:formatCode>
                <c:ptCount val="6"/>
                <c:pt idx="0">
                  <c:v>3378492.5771286902</c:v>
                </c:pt>
                <c:pt idx="1">
                  <c:v>7498086.7317277798</c:v>
                </c:pt>
                <c:pt idx="2">
                  <c:v>12257324.5975319</c:v>
                </c:pt>
                <c:pt idx="3">
                  <c:v>6147896.9245464904</c:v>
                </c:pt>
                <c:pt idx="4">
                  <c:v>73188857.010885894</c:v>
                </c:pt>
                <c:pt idx="5">
                  <c:v>130649938.33511101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D0-4D56-BD7D-F69FECC4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479672"/>
        <c:axId val="1"/>
      </c:scatterChart>
      <c:valAx>
        <c:axId val="71547967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71547967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010583354504"/>
          <c:y val="0.3152191203372306"/>
          <c:w val="0.31875031750063498"/>
          <c:h val="0.2137693646879998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9060804899387576"/>
                  <c:y val="-3.176108194808982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Fluoxetine!$B$6:$B$11</c:f>
              <c:numCache>
                <c:formatCode>0.000</c:formatCode>
                <c:ptCount val="6"/>
                <c:pt idx="0">
                  <c:v>8.06</c:v>
                </c:pt>
                <c:pt idx="1">
                  <c:v>15.625</c:v>
                </c:pt>
                <c:pt idx="2">
                  <c:v>31.25</c:v>
                </c:pt>
                <c:pt idx="3">
                  <c:v>62.5</c:v>
                </c:pt>
                <c:pt idx="4">
                  <c:v>125</c:v>
                </c:pt>
                <c:pt idx="5">
                  <c:v>250</c:v>
                </c:pt>
              </c:numCache>
            </c:numRef>
          </c:xVal>
          <c:yVal>
            <c:numRef>
              <c:f>Fluoxetine!$E$6:$E$11</c:f>
              <c:numCache>
                <c:formatCode>0.00</c:formatCode>
                <c:ptCount val="6"/>
                <c:pt idx="0">
                  <c:v>98730.384876325101</c:v>
                </c:pt>
                <c:pt idx="1">
                  <c:v>143174.16179164601</c:v>
                </c:pt>
                <c:pt idx="2">
                  <c:v>418224.73541674</c:v>
                </c:pt>
                <c:pt idx="3">
                  <c:v>5969.2000307157596</c:v>
                </c:pt>
                <c:pt idx="4">
                  <c:v>1671999.7772216001</c:v>
                </c:pt>
                <c:pt idx="5">
                  <c:v>3704752.3435295201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BC-4C48-A8EB-AAE2DA253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646032"/>
        <c:axId val="1"/>
      </c:scatterChart>
      <c:valAx>
        <c:axId val="71564603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71564603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553237546337628"/>
          <c:y val="0.34250908853784579"/>
          <c:w val="0.31941553697540381"/>
          <c:h val="0.1773707634371790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8217760279965003"/>
                  <c:y val="-5.918010894535824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DEET!$B$6:$B$11</c:f>
              <c:numCache>
                <c:formatCode>0.000</c:formatCode>
                <c:ptCount val="6"/>
                <c:pt idx="0">
                  <c:v>8.06</c:v>
                </c:pt>
                <c:pt idx="1">
                  <c:v>15.625</c:v>
                </c:pt>
                <c:pt idx="2">
                  <c:v>31.25</c:v>
                </c:pt>
                <c:pt idx="3">
                  <c:v>62.5</c:v>
                </c:pt>
                <c:pt idx="4">
                  <c:v>125</c:v>
                </c:pt>
                <c:pt idx="5">
                  <c:v>250</c:v>
                </c:pt>
              </c:numCache>
            </c:numRef>
          </c:xVal>
          <c:yVal>
            <c:numRef>
              <c:f>DEET!$E$6:$E$11</c:f>
              <c:numCache>
                <c:formatCode>0.00</c:formatCode>
                <c:ptCount val="6"/>
                <c:pt idx="0">
                  <c:v>3107696.09605532</c:v>
                </c:pt>
                <c:pt idx="1">
                  <c:v>18057195.743518401</c:v>
                </c:pt>
                <c:pt idx="2">
                  <c:v>13894875.885666801</c:v>
                </c:pt>
                <c:pt idx="3">
                  <c:v>8100256.4284138903</c:v>
                </c:pt>
                <c:pt idx="4">
                  <c:v>145745195.51111501</c:v>
                </c:pt>
                <c:pt idx="5">
                  <c:v>256126097.60608301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48-4E89-8321-28F44619A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259128"/>
        <c:axId val="1"/>
      </c:scatterChart>
      <c:valAx>
        <c:axId val="715259128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7152591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3568219226834"/>
          <c:y val="0.34049214592856741"/>
          <c:w val="0.31941534320921761"/>
          <c:h val="0.1809818985392783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0</xdr:row>
      <xdr:rowOff>91440</xdr:rowOff>
    </xdr:from>
    <xdr:to>
      <xdr:col>14</xdr:col>
      <xdr:colOff>693420</xdr:colOff>
      <xdr:row>17</xdr:row>
      <xdr:rowOff>15240</xdr:rowOff>
    </xdr:to>
    <xdr:graphicFrame macro="">
      <xdr:nvGraphicFramePr>
        <xdr:cNvPr id="71130" name="Chart 1">
          <a:extLst>
            <a:ext uri="{FF2B5EF4-FFF2-40B4-BE49-F238E27FC236}">
              <a16:creationId xmlns:a16="http://schemas.microsoft.com/office/drawing/2014/main" id="{ECA8597B-12D3-444D-B9FC-CC834DA80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2</xdr:row>
      <xdr:rowOff>30480</xdr:rowOff>
    </xdr:from>
    <xdr:to>
      <xdr:col>14</xdr:col>
      <xdr:colOff>15240</xdr:colOff>
      <xdr:row>21</xdr:row>
      <xdr:rowOff>53340</xdr:rowOff>
    </xdr:to>
    <xdr:graphicFrame macro="">
      <xdr:nvGraphicFramePr>
        <xdr:cNvPr id="48558" name="Chart 1">
          <a:extLst>
            <a:ext uri="{FF2B5EF4-FFF2-40B4-BE49-F238E27FC236}">
              <a16:creationId xmlns:a16="http://schemas.microsoft.com/office/drawing/2014/main" id="{2A0C41C0-42EC-44FE-91F2-B11A05EDC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3</xdr:row>
      <xdr:rowOff>38100</xdr:rowOff>
    </xdr:from>
    <xdr:to>
      <xdr:col>15</xdr:col>
      <xdr:colOff>213360</xdr:colOff>
      <xdr:row>22</xdr:row>
      <xdr:rowOff>53340</xdr:rowOff>
    </xdr:to>
    <xdr:graphicFrame macro="">
      <xdr:nvGraphicFramePr>
        <xdr:cNvPr id="10664" name="Chart 1">
          <a:extLst>
            <a:ext uri="{FF2B5EF4-FFF2-40B4-BE49-F238E27FC236}">
              <a16:creationId xmlns:a16="http://schemas.microsoft.com/office/drawing/2014/main" id="{137371CC-C989-45BC-A2CA-05C898D59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2" sqref="A22"/>
    </sheetView>
  </sheetViews>
  <sheetFormatPr defaultRowHeight="10.199999999999999" x14ac:dyDescent="0.2"/>
  <cols>
    <col min="1" max="1" width="19" bestFit="1" customWidth="1"/>
    <col min="2" max="2" width="18.33203125" bestFit="1" customWidth="1"/>
    <col min="3" max="3" width="15.33203125" customWidth="1"/>
    <col min="4" max="4" width="12.33203125" bestFit="1" customWidth="1"/>
    <col min="5" max="5" width="11.1640625" bestFit="1" customWidth="1"/>
    <col min="7" max="7" width="11.1640625" bestFit="1" customWidth="1"/>
    <col min="15" max="15" width="13.6640625" bestFit="1" customWidth="1"/>
  </cols>
  <sheetData>
    <row r="1" spans="1:12" x14ac:dyDescent="0.2">
      <c r="C1" t="s">
        <v>241</v>
      </c>
      <c r="D1" t="s">
        <v>242</v>
      </c>
      <c r="E1" t="s">
        <v>246</v>
      </c>
    </row>
    <row r="2" spans="1:12" x14ac:dyDescent="0.2">
      <c r="A2" t="s">
        <v>248</v>
      </c>
      <c r="B2" s="27" t="s">
        <v>247</v>
      </c>
      <c r="C2" s="15">
        <f>STDEV(B3:B9)</f>
        <v>78480.406050751786</v>
      </c>
      <c r="D2" s="6" t="s">
        <v>243</v>
      </c>
      <c r="E2" s="39">
        <f>(C2*3)/D2</f>
        <v>0.45915202048515591</v>
      </c>
    </row>
    <row r="3" spans="1:12" x14ac:dyDescent="0.2">
      <c r="A3" s="6" t="s">
        <v>66</v>
      </c>
      <c r="B3" s="3">
        <v>1564.08840417895</v>
      </c>
      <c r="F3" s="6"/>
      <c r="H3" s="3"/>
      <c r="I3" s="30"/>
      <c r="J3" s="4"/>
      <c r="K3" s="4"/>
      <c r="L3" s="4"/>
    </row>
    <row r="4" spans="1:12" x14ac:dyDescent="0.2">
      <c r="A4" s="6" t="s">
        <v>66</v>
      </c>
      <c r="B4" s="3">
        <v>47758.872318483598</v>
      </c>
      <c r="C4" s="15"/>
      <c r="D4" s="6"/>
      <c r="F4" s="6"/>
      <c r="H4" s="3"/>
      <c r="I4" s="30"/>
      <c r="J4" s="4"/>
      <c r="K4" s="4"/>
      <c r="L4" s="4"/>
    </row>
    <row r="5" spans="1:12" x14ac:dyDescent="0.2">
      <c r="A5" s="6" t="s">
        <v>66</v>
      </c>
      <c r="B5" s="3">
        <v>46108.587298565501</v>
      </c>
      <c r="C5" s="15"/>
      <c r="D5" s="6"/>
      <c r="F5" s="6"/>
      <c r="H5" s="3"/>
      <c r="I5" s="30"/>
      <c r="J5" s="4"/>
      <c r="K5" s="4"/>
      <c r="L5" s="4"/>
    </row>
    <row r="6" spans="1:12" x14ac:dyDescent="0.2">
      <c r="A6" s="6" t="s">
        <v>66</v>
      </c>
      <c r="B6" s="3">
        <v>58661.699676979399</v>
      </c>
      <c r="C6" s="15"/>
      <c r="D6" s="6"/>
      <c r="F6" s="6"/>
      <c r="H6" s="3"/>
      <c r="I6" s="30"/>
      <c r="J6" s="4"/>
      <c r="K6" s="4"/>
      <c r="L6" s="4"/>
    </row>
    <row r="7" spans="1:12" x14ac:dyDescent="0.2">
      <c r="A7" s="6" t="s">
        <v>66</v>
      </c>
      <c r="B7" s="3">
        <v>3476.9565834035702</v>
      </c>
      <c r="C7" s="15"/>
      <c r="D7" s="6"/>
      <c r="F7" s="6"/>
      <c r="H7" s="3"/>
      <c r="I7" s="30"/>
      <c r="J7" s="4"/>
      <c r="K7" s="4"/>
      <c r="L7" s="4"/>
    </row>
    <row r="8" spans="1:12" x14ac:dyDescent="0.2">
      <c r="A8" s="6" t="s">
        <v>66</v>
      </c>
      <c r="B8" s="3">
        <v>3874.33214880687</v>
      </c>
      <c r="C8" s="15"/>
      <c r="D8" s="6"/>
      <c r="F8" s="6"/>
      <c r="H8" s="3"/>
      <c r="I8" s="30"/>
      <c r="J8" s="4"/>
      <c r="K8" s="4"/>
      <c r="L8" s="4"/>
    </row>
    <row r="9" spans="1:12" x14ac:dyDescent="0.2">
      <c r="A9" s="6" t="s">
        <v>66</v>
      </c>
      <c r="B9" s="3">
        <v>224370.55811439201</v>
      </c>
      <c r="C9" s="15"/>
      <c r="D9" s="6"/>
      <c r="F9" s="6"/>
      <c r="H9" s="3"/>
      <c r="I9" s="30"/>
      <c r="J9" s="4"/>
      <c r="K9" s="4"/>
      <c r="L9" s="4"/>
    </row>
    <row r="11" spans="1:12" x14ac:dyDescent="0.2">
      <c r="A11" s="6" t="s">
        <v>249</v>
      </c>
      <c r="B11" s="27" t="s">
        <v>247</v>
      </c>
      <c r="C11" t="s">
        <v>241</v>
      </c>
      <c r="D11" t="s">
        <v>242</v>
      </c>
      <c r="E11" t="s">
        <v>246</v>
      </c>
      <c r="F11" s="3"/>
      <c r="G11" s="30"/>
      <c r="H11" s="4"/>
      <c r="I11" s="4"/>
      <c r="J11" s="4"/>
    </row>
    <row r="12" spans="1:12" x14ac:dyDescent="0.2">
      <c r="A12" s="6" t="s">
        <v>66</v>
      </c>
      <c r="B12" s="3">
        <v>976.57224947144698</v>
      </c>
      <c r="C12" s="15">
        <f>STDEV(B12:B18)</f>
        <v>23203.582723942807</v>
      </c>
      <c r="D12" s="6" t="s">
        <v>244</v>
      </c>
      <c r="E12" s="39">
        <f>(C12*3)/D12</f>
        <v>5.0358640072219076</v>
      </c>
      <c r="F12" s="3"/>
      <c r="G12" s="30"/>
      <c r="H12" s="4"/>
      <c r="I12" s="4"/>
      <c r="J12" s="4"/>
    </row>
    <row r="13" spans="1:12" x14ac:dyDescent="0.2">
      <c r="A13" s="6" t="s">
        <v>66</v>
      </c>
      <c r="B13" s="3">
        <v>11157.703249206799</v>
      </c>
      <c r="C13" s="15"/>
      <c r="D13" s="6"/>
      <c r="F13" s="3"/>
      <c r="G13" s="30"/>
      <c r="H13" s="4"/>
      <c r="I13" s="4"/>
      <c r="J13" s="4"/>
    </row>
    <row r="14" spans="1:12" x14ac:dyDescent="0.2">
      <c r="A14" s="6" t="s">
        <v>66</v>
      </c>
      <c r="B14" s="3">
        <v>229.837590527012</v>
      </c>
      <c r="C14" s="15"/>
      <c r="D14" s="6"/>
      <c r="F14" s="3"/>
      <c r="G14" s="30"/>
      <c r="H14" s="4"/>
      <c r="I14" s="4"/>
      <c r="J14" s="4"/>
    </row>
    <row r="15" spans="1:12" x14ac:dyDescent="0.2">
      <c r="A15" s="6" t="s">
        <v>66</v>
      </c>
      <c r="B15" s="3">
        <v>586.34301680412705</v>
      </c>
      <c r="C15" s="15"/>
      <c r="D15" s="6"/>
      <c r="F15" s="3"/>
      <c r="G15" s="30"/>
      <c r="H15" s="4"/>
      <c r="I15" s="4"/>
      <c r="J15" s="4"/>
    </row>
    <row r="16" spans="1:12" x14ac:dyDescent="0.2">
      <c r="A16" s="6" t="s">
        <v>66</v>
      </c>
      <c r="B16" s="3">
        <v>44596.495467188099</v>
      </c>
      <c r="C16" s="15"/>
      <c r="D16" s="6"/>
      <c r="F16" s="3"/>
      <c r="G16" s="30"/>
      <c r="H16" s="4"/>
      <c r="I16" s="4"/>
      <c r="J16" s="4"/>
    </row>
    <row r="17" spans="1:10" x14ac:dyDescent="0.2">
      <c r="A17" s="6" t="s">
        <v>66</v>
      </c>
      <c r="B17" s="3">
        <v>27743.855702903202</v>
      </c>
      <c r="C17" s="15"/>
      <c r="D17" s="6"/>
      <c r="F17" s="3"/>
      <c r="G17" s="30"/>
      <c r="H17" s="4"/>
      <c r="I17" s="4"/>
      <c r="J17" s="4"/>
    </row>
    <row r="18" spans="1:10" x14ac:dyDescent="0.2">
      <c r="A18" s="6" t="s">
        <v>66</v>
      </c>
      <c r="B18" s="3">
        <v>56855.314125700002</v>
      </c>
      <c r="C18" s="15"/>
      <c r="D18" s="6"/>
    </row>
    <row r="19" spans="1:10" x14ac:dyDescent="0.2">
      <c r="F19" s="3"/>
      <c r="G19" s="30"/>
      <c r="H19" s="4"/>
      <c r="I19" s="4"/>
      <c r="J19" s="4"/>
    </row>
    <row r="20" spans="1:10" x14ac:dyDescent="0.2">
      <c r="A20" s="6" t="s">
        <v>130</v>
      </c>
      <c r="B20" s="27" t="s">
        <v>247</v>
      </c>
      <c r="C20" t="s">
        <v>241</v>
      </c>
      <c r="D20" t="s">
        <v>242</v>
      </c>
      <c r="E20" t="s">
        <v>246</v>
      </c>
      <c r="F20" s="3"/>
      <c r="G20" s="30"/>
      <c r="H20" s="4"/>
      <c r="I20" s="4"/>
      <c r="J20" s="4"/>
    </row>
    <row r="21" spans="1:10" x14ac:dyDescent="0.2">
      <c r="A21" s="6" t="s">
        <v>66</v>
      </c>
      <c r="B21" s="3">
        <v>187223.72873310401</v>
      </c>
      <c r="C21" s="15">
        <f>STDEV(B21:B27)</f>
        <v>61172.31589681287</v>
      </c>
      <c r="D21" s="6" t="s">
        <v>245</v>
      </c>
      <c r="E21" s="39">
        <f>(C21*3)/D21</f>
        <v>0.18312038584525983</v>
      </c>
      <c r="F21" s="3"/>
      <c r="G21" s="30"/>
      <c r="H21" s="4"/>
      <c r="I21" s="4"/>
      <c r="J21" s="4"/>
    </row>
    <row r="22" spans="1:10" x14ac:dyDescent="0.2">
      <c r="A22" s="6" t="s">
        <v>66</v>
      </c>
      <c r="B22" s="3">
        <v>38557.242816319202</v>
      </c>
      <c r="C22" s="15"/>
      <c r="D22" s="6"/>
      <c r="F22" s="3"/>
      <c r="G22" s="30"/>
      <c r="H22" s="4"/>
      <c r="I22" s="4"/>
      <c r="J22" s="4"/>
    </row>
    <row r="23" spans="1:10" x14ac:dyDescent="0.2">
      <c r="A23" s="6" t="s">
        <v>66</v>
      </c>
      <c r="B23" s="3">
        <v>28011.6093445152</v>
      </c>
      <c r="C23" s="15"/>
      <c r="D23" s="6"/>
      <c r="F23" s="3"/>
      <c r="G23" s="30"/>
      <c r="H23" s="4"/>
      <c r="I23" s="4"/>
      <c r="J23" s="4"/>
    </row>
    <row r="24" spans="1:10" x14ac:dyDescent="0.2">
      <c r="A24" s="6" t="s">
        <v>66</v>
      </c>
      <c r="B24" s="3">
        <v>23364.046282809599</v>
      </c>
      <c r="C24" s="15"/>
      <c r="D24" s="6"/>
      <c r="F24" s="3"/>
      <c r="G24" s="30"/>
      <c r="H24" s="4"/>
      <c r="I24" s="4"/>
      <c r="J24" s="4"/>
    </row>
    <row r="25" spans="1:10" x14ac:dyDescent="0.2">
      <c r="A25" s="6" t="s">
        <v>66</v>
      </c>
      <c r="B25" s="3">
        <v>21172.941093595</v>
      </c>
      <c r="C25" s="15"/>
      <c r="D25" s="6"/>
      <c r="F25" s="3"/>
      <c r="G25" s="30"/>
      <c r="H25" s="4"/>
      <c r="I25" s="4"/>
      <c r="J25" s="4"/>
    </row>
    <row r="26" spans="1:10" x14ac:dyDescent="0.2">
      <c r="A26" s="6" t="s">
        <v>66</v>
      </c>
      <c r="B26" s="3">
        <v>18133.633261637598</v>
      </c>
      <c r="C26" s="15"/>
      <c r="D26" s="6"/>
    </row>
    <row r="27" spans="1:10" x14ac:dyDescent="0.2">
      <c r="A27" s="6" t="s">
        <v>66</v>
      </c>
      <c r="B27" s="3">
        <v>28669.715513318301</v>
      </c>
      <c r="C27" s="15"/>
      <c r="D27" s="6"/>
    </row>
    <row r="29" spans="1:10" x14ac:dyDescent="0.2">
      <c r="A29" s="6" t="s">
        <v>149</v>
      </c>
      <c r="B29" s="27" t="s">
        <v>247</v>
      </c>
      <c r="C29" t="s">
        <v>241</v>
      </c>
      <c r="D29" t="s">
        <v>242</v>
      </c>
      <c r="E29" t="s">
        <v>246</v>
      </c>
    </row>
    <row r="30" spans="1:10" x14ac:dyDescent="0.2">
      <c r="A30" s="6" t="s">
        <v>66</v>
      </c>
      <c r="B30">
        <v>159714.13446595299</v>
      </c>
      <c r="C30" s="15">
        <f>STDEV(B30:B33)</f>
        <v>72544.322181351585</v>
      </c>
      <c r="D30">
        <v>40709</v>
      </c>
      <c r="E30" s="39">
        <f>(C30*3)/D30</f>
        <v>5.3460651586640484</v>
      </c>
    </row>
    <row r="31" spans="1:10" x14ac:dyDescent="0.2">
      <c r="A31" s="6" t="s">
        <v>66</v>
      </c>
      <c r="B31">
        <v>19065.3203441892</v>
      </c>
    </row>
    <row r="32" spans="1:10" x14ac:dyDescent="0.2">
      <c r="A32" s="6" t="s">
        <v>66</v>
      </c>
      <c r="B32">
        <v>17386.862896237799</v>
      </c>
    </row>
    <row r="33" spans="1:2" x14ac:dyDescent="0.2">
      <c r="A33" s="6" t="s">
        <v>66</v>
      </c>
      <c r="B33">
        <v>8342.3986027211304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opLeftCell="A16" workbookViewId="0">
      <selection activeCell="E53" sqref="E53"/>
    </sheetView>
  </sheetViews>
  <sheetFormatPr defaultRowHeight="10.199999999999999" x14ac:dyDescent="0.2"/>
  <cols>
    <col min="1" max="1" width="26.33203125" style="6" bestFit="1" customWidth="1"/>
    <col min="2" max="2" width="16" style="6" customWidth="1"/>
    <col min="3" max="3" width="17.83203125" style="6" customWidth="1"/>
    <col min="4" max="4" width="17.33203125" style="40" customWidth="1"/>
    <col min="5" max="5" width="16.83203125" style="15" customWidth="1"/>
    <col min="6" max="6" width="39.83203125" style="15" bestFit="1" customWidth="1"/>
    <col min="7" max="7" width="9.1640625" style="6" customWidth="1"/>
    <col min="8" max="8" width="14.1640625" style="10" customWidth="1"/>
    <col min="9" max="9" width="14.83203125" style="8" bestFit="1" customWidth="1"/>
    <col min="10" max="10" width="11" style="12" customWidth="1"/>
    <col min="11" max="11" width="12" style="8" customWidth="1"/>
    <col min="12" max="12" width="16.1640625" style="3" customWidth="1"/>
    <col min="13" max="13" width="15.5" style="14" customWidth="1"/>
    <col min="14" max="14" width="27.83203125" style="6" customWidth="1"/>
    <col min="15" max="15" width="15.83203125" style="3" customWidth="1"/>
    <col min="16" max="16" width="13.83203125" style="3" customWidth="1"/>
    <col min="17" max="17" width="15.83203125" style="3" customWidth="1"/>
    <col min="18" max="18" width="13.83203125" style="3" customWidth="1"/>
    <col min="19" max="19" width="9.83203125" style="30" customWidth="1"/>
    <col min="20" max="20" width="11.33203125" style="30" customWidth="1"/>
    <col min="21" max="21" width="10.6640625" style="30" customWidth="1"/>
    <col min="22" max="22" width="10.6640625" style="3" customWidth="1"/>
    <col min="23" max="23" width="12.6640625" style="3" customWidth="1"/>
    <col min="24" max="24" width="10.83203125" style="3" customWidth="1"/>
    <col min="25" max="25" width="11.1640625" style="3" customWidth="1"/>
    <col min="26" max="26" width="15.33203125" style="3" customWidth="1"/>
    <col min="27" max="27" width="17.6640625" style="14" customWidth="1"/>
    <col min="28" max="28" width="15.5" style="3" customWidth="1"/>
    <col min="29" max="29" width="11.1640625" style="3" customWidth="1"/>
    <col min="30" max="30" width="12.1640625" style="11" customWidth="1"/>
    <col min="31" max="31" width="16.6640625" style="20" customWidth="1"/>
    <col min="32" max="32" width="14" style="1" customWidth="1"/>
    <col min="33" max="33" width="14.6640625" style="6" customWidth="1"/>
    <col min="34" max="34" width="14.33203125" style="6" customWidth="1"/>
    <col min="35" max="35" width="12.83203125" style="8" customWidth="1"/>
    <col min="36" max="36" width="10.83203125" style="3" customWidth="1"/>
    <col min="37" max="37" width="17.1640625" style="3" customWidth="1"/>
    <col min="38" max="38" width="17" style="3" customWidth="1"/>
    <col min="39" max="39" width="14.5" style="15" customWidth="1"/>
    <col min="40" max="40" width="13.83203125" style="15" customWidth="1"/>
    <col min="41" max="41" width="14.1640625" style="3" customWidth="1"/>
    <col min="42" max="44" width="13.5" style="6" customWidth="1"/>
    <col min="45" max="45" width="11" style="13" customWidth="1"/>
    <col min="46" max="46" width="13.5" style="13" customWidth="1"/>
    <col min="47" max="47" width="12.5" style="6" customWidth="1"/>
    <col min="48" max="50" width="14.1640625" style="4" customWidth="1"/>
  </cols>
  <sheetData>
    <row r="1" spans="1:50" x14ac:dyDescent="0.2">
      <c r="A1" s="7"/>
    </row>
    <row r="2" spans="1:50" x14ac:dyDescent="0.2">
      <c r="A2" s="7" t="s">
        <v>0</v>
      </c>
      <c r="C2" s="7" t="s">
        <v>1</v>
      </c>
      <c r="D2" s="41" t="s">
        <v>2</v>
      </c>
      <c r="E2" s="19" t="s">
        <v>3</v>
      </c>
      <c r="F2" s="19" t="s">
        <v>4</v>
      </c>
      <c r="G2" s="13"/>
    </row>
    <row r="3" spans="1:50" x14ac:dyDescent="0.2">
      <c r="A3" s="6" t="s">
        <v>150</v>
      </c>
      <c r="C3" s="6" t="s">
        <v>53</v>
      </c>
      <c r="D3" s="40" t="s">
        <v>54</v>
      </c>
      <c r="E3" s="18" t="s">
        <v>151</v>
      </c>
      <c r="F3" s="18" t="s">
        <v>152</v>
      </c>
      <c r="AL3" s="4"/>
    </row>
    <row r="4" spans="1:50" x14ac:dyDescent="0.2">
      <c r="X4" s="4"/>
      <c r="Y4" s="4"/>
      <c r="AL4" s="4"/>
      <c r="AM4" s="16"/>
      <c r="AN4" s="16"/>
      <c r="AO4" s="4"/>
      <c r="AS4" s="6"/>
      <c r="AT4" s="6"/>
    </row>
    <row r="5" spans="1:50" s="5" customFormat="1" x14ac:dyDescent="0.2">
      <c r="A5" s="7" t="s">
        <v>5</v>
      </c>
      <c r="B5" s="7" t="s">
        <v>6</v>
      </c>
      <c r="C5" s="7" t="s">
        <v>7</v>
      </c>
      <c r="D5" s="41" t="s">
        <v>8</v>
      </c>
      <c r="E5" s="26" t="s">
        <v>50</v>
      </c>
      <c r="F5" s="26" t="s">
        <v>51</v>
      </c>
      <c r="G5" s="7" t="s">
        <v>9</v>
      </c>
      <c r="H5" s="23" t="s">
        <v>10</v>
      </c>
      <c r="I5" s="24" t="s">
        <v>11</v>
      </c>
      <c r="J5" s="25" t="s">
        <v>52</v>
      </c>
      <c r="K5" s="9" t="s">
        <v>12</v>
      </c>
      <c r="L5" s="2" t="s">
        <v>13</v>
      </c>
      <c r="M5" s="9" t="s">
        <v>14</v>
      </c>
      <c r="N5" s="9" t="s">
        <v>15</v>
      </c>
      <c r="O5" s="27" t="s">
        <v>16</v>
      </c>
      <c r="P5" s="27" t="s">
        <v>17</v>
      </c>
      <c r="Q5" s="27" t="s">
        <v>18</v>
      </c>
      <c r="R5" s="27" t="s">
        <v>19</v>
      </c>
      <c r="S5" s="31" t="s">
        <v>20</v>
      </c>
      <c r="T5" s="31" t="s">
        <v>21</v>
      </c>
      <c r="U5" s="31" t="s">
        <v>22</v>
      </c>
      <c r="V5" s="27" t="s">
        <v>23</v>
      </c>
      <c r="W5" s="27" t="s">
        <v>24</v>
      </c>
      <c r="X5" s="27" t="s">
        <v>25</v>
      </c>
      <c r="Y5" s="27" t="s">
        <v>26</v>
      </c>
      <c r="Z5" s="27" t="s">
        <v>27</v>
      </c>
      <c r="AA5" s="9" t="s">
        <v>28</v>
      </c>
      <c r="AB5" s="2" t="s">
        <v>29</v>
      </c>
      <c r="AC5" s="2" t="s">
        <v>30</v>
      </c>
      <c r="AD5" s="28" t="s">
        <v>31</v>
      </c>
      <c r="AE5" s="21" t="s">
        <v>32</v>
      </c>
      <c r="AF5" s="2" t="s">
        <v>33</v>
      </c>
      <c r="AG5" s="9" t="s">
        <v>34</v>
      </c>
      <c r="AH5" s="9" t="s">
        <v>35</v>
      </c>
      <c r="AI5" s="24" t="s">
        <v>36</v>
      </c>
      <c r="AJ5" s="27" t="s">
        <v>37</v>
      </c>
      <c r="AK5" s="27" t="s">
        <v>38</v>
      </c>
      <c r="AL5" s="27" t="s">
        <v>39</v>
      </c>
      <c r="AM5" s="26" t="s">
        <v>40</v>
      </c>
      <c r="AN5" s="26" t="s">
        <v>41</v>
      </c>
      <c r="AO5" s="2" t="s">
        <v>42</v>
      </c>
      <c r="AP5" s="29" t="s">
        <v>153</v>
      </c>
      <c r="AQ5" s="9" t="s">
        <v>154</v>
      </c>
      <c r="AR5" s="9" t="s">
        <v>155</v>
      </c>
      <c r="AS5" s="9" t="s">
        <v>156</v>
      </c>
      <c r="AT5" s="9" t="s">
        <v>157</v>
      </c>
      <c r="AU5" s="9" t="s">
        <v>48</v>
      </c>
      <c r="AV5" s="2"/>
      <c r="AW5" s="2"/>
      <c r="AX5" s="2"/>
    </row>
    <row r="6" spans="1:50" x14ac:dyDescent="0.2">
      <c r="A6" s="6" t="s">
        <v>196</v>
      </c>
      <c r="B6" s="6" t="s">
        <v>159</v>
      </c>
      <c r="D6" s="40" t="s">
        <v>197</v>
      </c>
      <c r="E6" s="15">
        <v>0.97650000000000003</v>
      </c>
      <c r="F6" s="15">
        <v>7.1920494065989002</v>
      </c>
      <c r="G6" s="6" t="s">
        <v>57</v>
      </c>
      <c r="H6" s="10">
        <v>6.3651299606747598</v>
      </c>
      <c r="I6" s="8" t="s">
        <v>198</v>
      </c>
      <c r="J6" s="12">
        <v>0</v>
      </c>
      <c r="L6" s="3" t="s">
        <v>58</v>
      </c>
      <c r="M6" s="14" t="s">
        <v>58</v>
      </c>
      <c r="O6" s="3">
        <v>23838.0191231422</v>
      </c>
      <c r="P6" s="3">
        <v>1240.4256578019499</v>
      </c>
      <c r="Q6" s="3" t="s">
        <v>58</v>
      </c>
      <c r="R6" s="3" t="s">
        <v>58</v>
      </c>
      <c r="S6" s="30">
        <v>12.164933204650801</v>
      </c>
      <c r="T6" s="30">
        <v>1.00370736011971</v>
      </c>
      <c r="U6" s="30">
        <v>-4.493320465088E-2</v>
      </c>
      <c r="V6" s="3">
        <v>131.224792405275</v>
      </c>
      <c r="W6" s="3">
        <v>11.9775171279907</v>
      </c>
      <c r="X6" s="3">
        <v>12.5229501724243</v>
      </c>
      <c r="Y6" s="3">
        <v>355.21605381598499</v>
      </c>
      <c r="Z6" s="3">
        <v>398.556580508411</v>
      </c>
      <c r="AA6" s="14" t="s">
        <v>162</v>
      </c>
      <c r="AB6" s="3">
        <v>60</v>
      </c>
      <c r="AC6" s="3">
        <v>3</v>
      </c>
      <c r="AD6" s="11">
        <v>15</v>
      </c>
      <c r="AE6" s="20">
        <v>42907.8203125</v>
      </c>
      <c r="AF6" s="1">
        <v>10</v>
      </c>
      <c r="AG6" s="6" t="s">
        <v>163</v>
      </c>
      <c r="AH6" s="6" t="s">
        <v>164</v>
      </c>
      <c r="AI6" s="8" t="s">
        <v>199</v>
      </c>
      <c r="AJ6" s="3" t="s">
        <v>58</v>
      </c>
      <c r="AK6" s="3">
        <v>0</v>
      </c>
      <c r="AL6" s="3">
        <v>0</v>
      </c>
      <c r="AM6" s="15" t="s">
        <v>58</v>
      </c>
      <c r="AN6" s="15" t="s">
        <v>58</v>
      </c>
      <c r="AO6" s="3">
        <v>1</v>
      </c>
    </row>
    <row r="7" spans="1:50" x14ac:dyDescent="0.2">
      <c r="A7" s="6" t="s">
        <v>192</v>
      </c>
      <c r="B7" s="6" t="s">
        <v>159</v>
      </c>
      <c r="D7" s="40" t="s">
        <v>193</v>
      </c>
      <c r="E7" s="15">
        <v>1.95</v>
      </c>
      <c r="F7" s="15">
        <v>7.3913057762366403</v>
      </c>
      <c r="G7" s="6" t="s">
        <v>57</v>
      </c>
      <c r="H7" s="10">
        <v>2.79041321858289</v>
      </c>
      <c r="I7" s="8" t="s">
        <v>194</v>
      </c>
      <c r="J7" s="12">
        <v>0</v>
      </c>
      <c r="L7" s="3" t="s">
        <v>58</v>
      </c>
      <c r="M7" s="14" t="s">
        <v>58</v>
      </c>
      <c r="O7" s="3">
        <v>32169.856443526402</v>
      </c>
      <c r="P7" s="3">
        <v>2166.4166641689899</v>
      </c>
      <c r="Q7" s="3" t="s">
        <v>58</v>
      </c>
      <c r="R7" s="3" t="s">
        <v>58</v>
      </c>
      <c r="S7" s="30">
        <v>12.1645498275756</v>
      </c>
      <c r="T7" s="30">
        <v>1.0036757283478199</v>
      </c>
      <c r="U7" s="30">
        <v>-4.4549827575684001E-2</v>
      </c>
      <c r="V7" s="3">
        <v>205.41984229260399</v>
      </c>
      <c r="W7" s="3">
        <v>11.915316581726</v>
      </c>
      <c r="X7" s="3">
        <v>12.4295501708984</v>
      </c>
      <c r="Y7" s="3">
        <v>386.03350830938501</v>
      </c>
      <c r="Z7" s="3">
        <v>545.860444433015</v>
      </c>
      <c r="AA7" s="14" t="s">
        <v>162</v>
      </c>
      <c r="AB7" s="3">
        <v>60</v>
      </c>
      <c r="AC7" s="3">
        <v>3</v>
      </c>
      <c r="AD7" s="11">
        <v>15</v>
      </c>
      <c r="AE7" s="20">
        <v>42907.804120370369</v>
      </c>
      <c r="AF7" s="1">
        <v>10</v>
      </c>
      <c r="AG7" s="6" t="s">
        <v>163</v>
      </c>
      <c r="AH7" s="6" t="s">
        <v>164</v>
      </c>
      <c r="AI7" s="8" t="s">
        <v>195</v>
      </c>
      <c r="AJ7" s="3" t="s">
        <v>58</v>
      </c>
      <c r="AK7" s="3">
        <v>0</v>
      </c>
      <c r="AL7" s="3">
        <v>0</v>
      </c>
      <c r="AM7" s="15" t="s">
        <v>58</v>
      </c>
      <c r="AN7" s="15" t="s">
        <v>58</v>
      </c>
      <c r="AO7" s="3">
        <v>1</v>
      </c>
    </row>
    <row r="8" spans="1:50" x14ac:dyDescent="0.2">
      <c r="A8" s="6" t="s">
        <v>169</v>
      </c>
      <c r="B8" s="6" t="s">
        <v>159</v>
      </c>
      <c r="D8" s="40" t="s">
        <v>170</v>
      </c>
      <c r="E8" s="15">
        <v>125</v>
      </c>
      <c r="F8" s="15">
        <v>59.189696590923603</v>
      </c>
      <c r="G8" s="6" t="s">
        <v>57</v>
      </c>
      <c r="H8" s="10">
        <v>-0.52648242727261096</v>
      </c>
      <c r="I8" s="8" t="s">
        <v>56</v>
      </c>
      <c r="J8" s="12">
        <v>0</v>
      </c>
      <c r="L8" s="3" t="s">
        <v>58</v>
      </c>
      <c r="M8" s="14" t="s">
        <v>58</v>
      </c>
      <c r="O8" s="3">
        <v>2198101.9494064599</v>
      </c>
      <c r="P8" s="3">
        <v>191317.22089004199</v>
      </c>
      <c r="Q8" s="3" t="s">
        <v>58</v>
      </c>
      <c r="R8" s="3" t="s">
        <v>58</v>
      </c>
      <c r="S8" s="30">
        <v>12.164766311645501</v>
      </c>
      <c r="T8" s="30">
        <v>1.0036935900697599</v>
      </c>
      <c r="U8" s="30">
        <v>-4.4766311645508997E-2</v>
      </c>
      <c r="V8" s="3">
        <v>4340.8187090556603</v>
      </c>
      <c r="W8" s="3">
        <v>10.793299674987701</v>
      </c>
      <c r="X8" s="3">
        <v>12.8820333480834</v>
      </c>
      <c r="Y8" s="3">
        <v>15.386878071508701</v>
      </c>
      <c r="Z8" s="3">
        <v>563.23974713698306</v>
      </c>
      <c r="AA8" s="14" t="s">
        <v>162</v>
      </c>
      <c r="AB8" s="3">
        <v>60</v>
      </c>
      <c r="AC8" s="3">
        <v>3</v>
      </c>
      <c r="AD8" s="11">
        <v>15</v>
      </c>
      <c r="AE8" s="20">
        <v>42907.691053240742</v>
      </c>
      <c r="AF8" s="1">
        <v>10</v>
      </c>
      <c r="AG8" s="6" t="s">
        <v>163</v>
      </c>
      <c r="AH8" s="6" t="s">
        <v>164</v>
      </c>
      <c r="AI8" s="8" t="s">
        <v>171</v>
      </c>
      <c r="AJ8" s="3" t="s">
        <v>58</v>
      </c>
      <c r="AK8" s="3">
        <v>0</v>
      </c>
      <c r="AL8" s="3">
        <v>0</v>
      </c>
      <c r="AM8" s="15" t="s">
        <v>58</v>
      </c>
      <c r="AN8" s="15" t="s">
        <v>58</v>
      </c>
      <c r="AO8" s="3">
        <v>1</v>
      </c>
      <c r="AS8" s="6"/>
      <c r="AT8" s="6"/>
    </row>
    <row r="9" spans="1:50" x14ac:dyDescent="0.2">
      <c r="A9" s="6" t="s">
        <v>181</v>
      </c>
      <c r="B9" s="6" t="s">
        <v>159</v>
      </c>
      <c r="D9" s="40" t="s">
        <v>182</v>
      </c>
      <c r="E9" s="15">
        <v>15.625</v>
      </c>
      <c r="F9" s="15">
        <v>16.1217777379035</v>
      </c>
      <c r="G9" s="6" t="s">
        <v>57</v>
      </c>
      <c r="H9" s="10">
        <v>3.1793775225826E-2</v>
      </c>
      <c r="I9" s="8" t="s">
        <v>60</v>
      </c>
      <c r="J9" s="12">
        <v>0</v>
      </c>
      <c r="L9" s="3" t="s">
        <v>58</v>
      </c>
      <c r="M9" s="14" t="s">
        <v>58</v>
      </c>
      <c r="O9" s="3">
        <v>397231.57189600199</v>
      </c>
      <c r="P9" s="3">
        <v>32679.449732229201</v>
      </c>
      <c r="Q9" s="3" t="s">
        <v>58</v>
      </c>
      <c r="R9" s="3" t="s">
        <v>58</v>
      </c>
      <c r="S9" s="30">
        <v>12.1647500991821</v>
      </c>
      <c r="T9" s="30">
        <v>1.0036922524077601</v>
      </c>
      <c r="U9" s="30">
        <v>-4.475009918213E-2</v>
      </c>
      <c r="V9" s="3">
        <v>729.10661150280305</v>
      </c>
      <c r="W9" s="3">
        <v>10.621533393859799</v>
      </c>
      <c r="X9" s="3">
        <v>12.55406665802</v>
      </c>
      <c r="Y9" s="3">
        <v>80.059764516514207</v>
      </c>
      <c r="Z9" s="3">
        <v>451.95346974110299</v>
      </c>
      <c r="AA9" s="14" t="s">
        <v>162</v>
      </c>
      <c r="AB9" s="3">
        <v>60</v>
      </c>
      <c r="AC9" s="3">
        <v>3</v>
      </c>
      <c r="AD9" s="11">
        <v>15</v>
      </c>
      <c r="AE9" s="20">
        <v>42907.755567129629</v>
      </c>
      <c r="AF9" s="1">
        <v>10</v>
      </c>
      <c r="AG9" s="6" t="s">
        <v>163</v>
      </c>
      <c r="AH9" s="6" t="s">
        <v>164</v>
      </c>
      <c r="AI9" s="8" t="s">
        <v>183</v>
      </c>
      <c r="AJ9" s="3" t="s">
        <v>58</v>
      </c>
      <c r="AK9" s="3">
        <v>0</v>
      </c>
      <c r="AL9" s="3">
        <v>0</v>
      </c>
      <c r="AM9" s="15" t="s">
        <v>58</v>
      </c>
      <c r="AN9" s="15" t="s">
        <v>58</v>
      </c>
      <c r="AO9" s="3">
        <v>1</v>
      </c>
      <c r="AS9" s="6"/>
      <c r="AT9" s="6"/>
    </row>
    <row r="10" spans="1:50" x14ac:dyDescent="0.2">
      <c r="A10" s="6" t="s">
        <v>166</v>
      </c>
      <c r="B10" s="6" t="s">
        <v>159</v>
      </c>
      <c r="D10" s="40" t="s">
        <v>167</v>
      </c>
      <c r="E10" s="15">
        <v>250</v>
      </c>
      <c r="F10" s="15">
        <v>231.716009672708</v>
      </c>
      <c r="G10" s="6" t="s">
        <v>57</v>
      </c>
      <c r="H10" s="10">
        <v>-7.3135961309163999E-2</v>
      </c>
      <c r="I10" s="8" t="s">
        <v>61</v>
      </c>
      <c r="J10" s="12">
        <v>0</v>
      </c>
      <c r="L10" s="3" t="s">
        <v>58</v>
      </c>
      <c r="M10" s="14" t="s">
        <v>58</v>
      </c>
      <c r="O10" s="3">
        <v>9412231.0469933301</v>
      </c>
      <c r="P10" s="3">
        <v>838236.11101856304</v>
      </c>
      <c r="Q10" s="3" t="s">
        <v>58</v>
      </c>
      <c r="R10" s="3" t="s">
        <v>58</v>
      </c>
      <c r="S10" s="30">
        <v>12.1814002990722</v>
      </c>
      <c r="T10" s="30">
        <v>1.00506603127659</v>
      </c>
      <c r="U10" s="30">
        <v>-6.1400299072265997E-2</v>
      </c>
      <c r="V10" s="3">
        <v>16949.293121298899</v>
      </c>
      <c r="W10" s="3">
        <v>10.435166358947701</v>
      </c>
      <c r="X10" s="3">
        <v>13.5219163894653</v>
      </c>
      <c r="Y10" s="3">
        <v>0</v>
      </c>
      <c r="Z10" s="3">
        <v>46.648428053410001</v>
      </c>
      <c r="AA10" s="14" t="s">
        <v>162</v>
      </c>
      <c r="AB10" s="3">
        <v>60</v>
      </c>
      <c r="AC10" s="3">
        <v>3</v>
      </c>
      <c r="AD10" s="11">
        <v>15</v>
      </c>
      <c r="AE10" s="20">
        <v>42907.674942129626</v>
      </c>
      <c r="AF10" s="1">
        <v>10</v>
      </c>
      <c r="AG10" s="6" t="s">
        <v>163</v>
      </c>
      <c r="AH10" s="6" t="s">
        <v>164</v>
      </c>
      <c r="AI10" s="8" t="s">
        <v>168</v>
      </c>
      <c r="AJ10" s="3" t="s">
        <v>58</v>
      </c>
      <c r="AK10" s="3">
        <v>0</v>
      </c>
      <c r="AL10" s="3">
        <v>0</v>
      </c>
      <c r="AM10" s="15" t="s">
        <v>58</v>
      </c>
      <c r="AN10" s="15" t="s">
        <v>58</v>
      </c>
      <c r="AO10" s="3">
        <v>1</v>
      </c>
      <c r="AS10" s="6"/>
      <c r="AT10" s="6"/>
    </row>
    <row r="11" spans="1:50" x14ac:dyDescent="0.2">
      <c r="A11" s="6" t="s">
        <v>188</v>
      </c>
      <c r="B11" s="6" t="s">
        <v>159</v>
      </c>
      <c r="D11" s="40" t="s">
        <v>189</v>
      </c>
      <c r="E11" s="15">
        <v>3.9</v>
      </c>
      <c r="F11" s="15">
        <v>8.4544901262558803</v>
      </c>
      <c r="G11" s="6" t="s">
        <v>57</v>
      </c>
      <c r="H11" s="10">
        <v>1.1678179810912499</v>
      </c>
      <c r="I11" s="8" t="s">
        <v>190</v>
      </c>
      <c r="J11" s="12">
        <v>0</v>
      </c>
      <c r="L11" s="3" t="s">
        <v>58</v>
      </c>
      <c r="M11" s="14" t="s">
        <v>58</v>
      </c>
      <c r="O11" s="3">
        <v>76626.548402954999</v>
      </c>
      <c r="P11" s="3">
        <v>5321.13911085576</v>
      </c>
      <c r="Q11" s="3" t="s">
        <v>58</v>
      </c>
      <c r="R11" s="3" t="s">
        <v>58</v>
      </c>
      <c r="S11" s="30">
        <v>12.1644830703735</v>
      </c>
      <c r="T11" s="30">
        <v>1.00367022032785</v>
      </c>
      <c r="U11" s="30">
        <v>-4.4483070373536E-2</v>
      </c>
      <c r="V11" s="3">
        <v>333.79371865304199</v>
      </c>
      <c r="W11" s="3">
        <v>11.728282928466699</v>
      </c>
      <c r="X11" s="3">
        <v>12.4765005111694</v>
      </c>
      <c r="Y11" s="3">
        <v>193.43956175904501</v>
      </c>
      <c r="Z11" s="3">
        <v>519.70579135189405</v>
      </c>
      <c r="AA11" s="14" t="s">
        <v>162</v>
      </c>
      <c r="AB11" s="3">
        <v>60</v>
      </c>
      <c r="AC11" s="3">
        <v>3</v>
      </c>
      <c r="AD11" s="11">
        <v>15</v>
      </c>
      <c r="AE11" s="20">
        <v>42907.787939814814</v>
      </c>
      <c r="AF11" s="1">
        <v>10</v>
      </c>
      <c r="AG11" s="6" t="s">
        <v>163</v>
      </c>
      <c r="AH11" s="6" t="s">
        <v>164</v>
      </c>
      <c r="AI11" s="8" t="s">
        <v>191</v>
      </c>
      <c r="AJ11" s="3" t="s">
        <v>58</v>
      </c>
      <c r="AK11" s="3">
        <v>0</v>
      </c>
      <c r="AL11" s="3">
        <v>0</v>
      </c>
      <c r="AM11" s="15" t="s">
        <v>58</v>
      </c>
      <c r="AN11" s="15" t="s">
        <v>58</v>
      </c>
      <c r="AO11" s="3">
        <v>1</v>
      </c>
      <c r="AS11" s="6"/>
      <c r="AT11" s="6"/>
    </row>
    <row r="12" spans="1:50" x14ac:dyDescent="0.2">
      <c r="A12" s="6" t="s">
        <v>178</v>
      </c>
      <c r="B12" s="6" t="s">
        <v>159</v>
      </c>
      <c r="D12" s="40" t="s">
        <v>179</v>
      </c>
      <c r="E12" s="15">
        <v>31.25</v>
      </c>
      <c r="F12" s="15">
        <v>143.26802216868001</v>
      </c>
      <c r="G12" s="6" t="s">
        <v>57</v>
      </c>
      <c r="H12" s="10">
        <v>3.5845767093977798</v>
      </c>
      <c r="I12" s="8" t="s">
        <v>63</v>
      </c>
      <c r="J12" s="12">
        <v>0</v>
      </c>
      <c r="L12" s="3" t="s">
        <v>58</v>
      </c>
      <c r="M12" s="14" t="s">
        <v>58</v>
      </c>
      <c r="O12" s="3">
        <v>5713808.53463527</v>
      </c>
      <c r="P12" s="3">
        <v>502441.89595454698</v>
      </c>
      <c r="Q12" s="3" t="s">
        <v>58</v>
      </c>
      <c r="R12" s="3" t="s">
        <v>58</v>
      </c>
      <c r="S12" s="30">
        <v>12.1646003723144</v>
      </c>
      <c r="T12" s="30">
        <v>1.00367989870581</v>
      </c>
      <c r="U12" s="30">
        <v>-4.4600372314453997E-2</v>
      </c>
      <c r="V12" s="3">
        <v>10676.0919990852</v>
      </c>
      <c r="W12" s="3">
        <v>10.512183189391999</v>
      </c>
      <c r="X12" s="3">
        <v>12.9751996994018</v>
      </c>
      <c r="Y12" s="3">
        <v>26.415389227379599</v>
      </c>
      <c r="Z12" s="3">
        <v>865.68119705853303</v>
      </c>
      <c r="AA12" s="14" t="s">
        <v>162</v>
      </c>
      <c r="AB12" s="3">
        <v>60</v>
      </c>
      <c r="AC12" s="3">
        <v>3</v>
      </c>
      <c r="AD12" s="11">
        <v>15</v>
      </c>
      <c r="AE12" s="20">
        <v>42907.739421296297</v>
      </c>
      <c r="AF12" s="1">
        <v>10</v>
      </c>
      <c r="AG12" s="6" t="s">
        <v>163</v>
      </c>
      <c r="AH12" s="6" t="s">
        <v>164</v>
      </c>
      <c r="AI12" s="8" t="s">
        <v>180</v>
      </c>
      <c r="AJ12" s="3" t="s">
        <v>58</v>
      </c>
      <c r="AK12" s="3">
        <v>0</v>
      </c>
      <c r="AL12" s="3">
        <v>0</v>
      </c>
      <c r="AM12" s="15" t="s">
        <v>58</v>
      </c>
      <c r="AN12" s="15" t="s">
        <v>58</v>
      </c>
      <c r="AO12" s="3">
        <v>1</v>
      </c>
      <c r="AS12" s="6"/>
      <c r="AT12" s="6"/>
    </row>
    <row r="13" spans="1:50" x14ac:dyDescent="0.2">
      <c r="A13" s="6" t="s">
        <v>158</v>
      </c>
      <c r="B13" s="14" t="s">
        <v>159</v>
      </c>
      <c r="C13" s="14"/>
      <c r="D13" s="40" t="s">
        <v>160</v>
      </c>
      <c r="E13" s="15">
        <v>500</v>
      </c>
      <c r="F13" s="15">
        <v>527.65350285925695</v>
      </c>
      <c r="G13" s="6" t="s">
        <v>57</v>
      </c>
      <c r="H13" s="10">
        <v>5.5307005718514997E-2</v>
      </c>
      <c r="I13" s="8" t="s">
        <v>65</v>
      </c>
      <c r="J13" s="12">
        <v>0</v>
      </c>
      <c r="K13" s="8" t="s">
        <v>161</v>
      </c>
      <c r="L13" s="3" t="s">
        <v>58</v>
      </c>
      <c r="M13" s="14" t="s">
        <v>58</v>
      </c>
      <c r="N13" s="6" t="s">
        <v>152</v>
      </c>
      <c r="O13" s="3">
        <v>21786756.6629899</v>
      </c>
      <c r="P13" s="3">
        <v>1954511.2357284401</v>
      </c>
      <c r="Q13" s="3" t="s">
        <v>58</v>
      </c>
      <c r="R13" s="3" t="s">
        <v>58</v>
      </c>
      <c r="S13" s="30">
        <v>12.196066856384199</v>
      </c>
      <c r="T13" s="30">
        <v>1.0062761432660301</v>
      </c>
      <c r="U13" s="30">
        <v>-7.6066856384278E-2</v>
      </c>
      <c r="V13" s="3">
        <v>28649.837113542399</v>
      </c>
      <c r="W13" s="3">
        <v>11.8225002288818</v>
      </c>
      <c r="X13" s="3">
        <v>13.2560663223266</v>
      </c>
      <c r="Y13" s="3">
        <v>21.303311877647101</v>
      </c>
      <c r="Z13" s="3">
        <v>64.695241195352907</v>
      </c>
      <c r="AA13" s="14" t="s">
        <v>162</v>
      </c>
      <c r="AB13" s="3">
        <v>60</v>
      </c>
      <c r="AC13" s="3">
        <v>3</v>
      </c>
      <c r="AD13" s="11">
        <v>15</v>
      </c>
      <c r="AE13" s="20">
        <v>42907.658819444441</v>
      </c>
      <c r="AF13" s="1">
        <v>10</v>
      </c>
      <c r="AG13" s="6" t="s">
        <v>163</v>
      </c>
      <c r="AH13" s="6" t="s">
        <v>164</v>
      </c>
      <c r="AI13" s="8" t="s">
        <v>165</v>
      </c>
      <c r="AJ13" s="3" t="s">
        <v>58</v>
      </c>
      <c r="AK13" s="3">
        <v>0</v>
      </c>
      <c r="AL13" s="3">
        <v>0</v>
      </c>
      <c r="AM13" s="15" t="s">
        <v>58</v>
      </c>
      <c r="AN13" s="15" t="s">
        <v>58</v>
      </c>
      <c r="AO13" s="3">
        <v>1</v>
      </c>
      <c r="AS13" s="6"/>
      <c r="AT13" s="6"/>
    </row>
    <row r="14" spans="1:50" x14ac:dyDescent="0.2">
      <c r="A14" s="6" t="s">
        <v>172</v>
      </c>
      <c r="B14" s="6" t="s">
        <v>159</v>
      </c>
      <c r="D14" s="40" t="s">
        <v>173</v>
      </c>
      <c r="E14" s="15">
        <v>62.5</v>
      </c>
      <c r="F14" s="15">
        <v>7.1200211790013404</v>
      </c>
      <c r="G14" s="6" t="s">
        <v>57</v>
      </c>
      <c r="H14" s="10">
        <v>-0.88607966113597902</v>
      </c>
      <c r="I14" s="8" t="s">
        <v>64</v>
      </c>
      <c r="J14" s="12">
        <v>0</v>
      </c>
      <c r="L14" s="3" t="s">
        <v>58</v>
      </c>
      <c r="M14" s="14" t="s">
        <v>58</v>
      </c>
      <c r="O14" s="3">
        <v>20826.183286177002</v>
      </c>
      <c r="P14" s="3">
        <v>712.00845814737204</v>
      </c>
      <c r="Q14" s="3" t="s">
        <v>58</v>
      </c>
      <c r="R14" s="3" t="s">
        <v>58</v>
      </c>
      <c r="S14" s="30">
        <v>12.101900100708001</v>
      </c>
      <c r="T14" s="30">
        <v>0.99850660896930798</v>
      </c>
      <c r="U14" s="30">
        <v>1.8099899291991E-2</v>
      </c>
      <c r="V14" s="3">
        <v>86.425107526213395</v>
      </c>
      <c r="W14" s="3">
        <v>11.9460334777832</v>
      </c>
      <c r="X14" s="3">
        <v>12.554149627685501</v>
      </c>
      <c r="Y14" s="3">
        <v>391.971337940757</v>
      </c>
      <c r="Z14" s="3">
        <v>424.73176968964299</v>
      </c>
      <c r="AA14" s="14" t="s">
        <v>162</v>
      </c>
      <c r="AB14" s="3">
        <v>60</v>
      </c>
      <c r="AC14" s="3">
        <v>3</v>
      </c>
      <c r="AD14" s="11">
        <v>15</v>
      </c>
      <c r="AE14" s="20">
        <v>42907.707175925927</v>
      </c>
      <c r="AF14" s="1">
        <v>10</v>
      </c>
      <c r="AG14" s="6" t="s">
        <v>163</v>
      </c>
      <c r="AH14" s="6" t="s">
        <v>164</v>
      </c>
      <c r="AI14" s="8" t="s">
        <v>174</v>
      </c>
      <c r="AJ14" s="3" t="s">
        <v>58</v>
      </c>
      <c r="AK14" s="3">
        <v>0</v>
      </c>
      <c r="AL14" s="3">
        <v>0</v>
      </c>
      <c r="AM14" s="15" t="s">
        <v>58</v>
      </c>
      <c r="AN14" s="15" t="s">
        <v>58</v>
      </c>
      <c r="AO14" s="3">
        <v>1</v>
      </c>
      <c r="AS14" s="6"/>
      <c r="AT14" s="6"/>
    </row>
    <row r="15" spans="1:50" x14ac:dyDescent="0.2">
      <c r="A15" s="6" t="s">
        <v>184</v>
      </c>
      <c r="B15" s="6" t="s">
        <v>159</v>
      </c>
      <c r="D15" s="40" t="s">
        <v>185</v>
      </c>
      <c r="E15" s="15">
        <v>7.8125</v>
      </c>
      <c r="F15" s="15">
        <v>8.8072275371654705</v>
      </c>
      <c r="G15" s="6" t="s">
        <v>57</v>
      </c>
      <c r="H15" s="10">
        <v>0.127325124757181</v>
      </c>
      <c r="I15" s="8" t="s">
        <v>186</v>
      </c>
      <c r="J15" s="12">
        <v>0</v>
      </c>
      <c r="L15" s="3" t="s">
        <v>58</v>
      </c>
      <c r="M15" s="14" t="s">
        <v>58</v>
      </c>
      <c r="O15" s="3">
        <v>91376.143258343902</v>
      </c>
      <c r="P15" s="3">
        <v>7400.9903772819298</v>
      </c>
      <c r="Q15" s="3" t="s">
        <v>58</v>
      </c>
      <c r="R15" s="3" t="s">
        <v>58</v>
      </c>
      <c r="S15" s="30">
        <v>12.1649503707885</v>
      </c>
      <c r="T15" s="30">
        <v>1.0037087764677</v>
      </c>
      <c r="U15" s="30">
        <v>-4.4950370788575E-2</v>
      </c>
      <c r="V15" s="3">
        <v>352.220073268112</v>
      </c>
      <c r="W15" s="3">
        <v>11.9312162399291</v>
      </c>
      <c r="X15" s="3">
        <v>12.4454498291015</v>
      </c>
      <c r="Y15" s="3">
        <v>525.95593172524798</v>
      </c>
      <c r="Z15" s="3">
        <v>598.82808681780602</v>
      </c>
      <c r="AA15" s="14" t="s">
        <v>162</v>
      </c>
      <c r="AB15" s="3">
        <v>60</v>
      </c>
      <c r="AC15" s="3">
        <v>3</v>
      </c>
      <c r="AD15" s="11">
        <v>15</v>
      </c>
      <c r="AE15" s="20">
        <v>42907.771747685183</v>
      </c>
      <c r="AF15" s="1">
        <v>10</v>
      </c>
      <c r="AG15" s="6" t="s">
        <v>163</v>
      </c>
      <c r="AH15" s="6" t="s">
        <v>164</v>
      </c>
      <c r="AI15" s="8" t="s">
        <v>187</v>
      </c>
      <c r="AJ15" s="3" t="s">
        <v>58</v>
      </c>
      <c r="AK15" s="3">
        <v>0</v>
      </c>
      <c r="AL15" s="3">
        <v>0</v>
      </c>
      <c r="AM15" s="15" t="s">
        <v>58</v>
      </c>
      <c r="AN15" s="15" t="s">
        <v>58</v>
      </c>
      <c r="AO15" s="3">
        <v>1</v>
      </c>
      <c r="AS15" s="6"/>
      <c r="AT15" s="6"/>
    </row>
    <row r="16" spans="1:50" x14ac:dyDescent="0.2">
      <c r="A16" s="6" t="s">
        <v>200</v>
      </c>
      <c r="B16" s="6" t="s">
        <v>201</v>
      </c>
      <c r="D16" s="40" t="s">
        <v>66</v>
      </c>
      <c r="E16" s="15" t="s">
        <v>58</v>
      </c>
      <c r="F16" s="15">
        <v>10.4415345348608</v>
      </c>
      <c r="G16" s="6" t="s">
        <v>57</v>
      </c>
      <c r="H16" s="10" t="s">
        <v>58</v>
      </c>
      <c r="I16" s="8" t="s">
        <v>58</v>
      </c>
      <c r="J16" s="12" t="s">
        <v>58</v>
      </c>
      <c r="L16" s="3" t="s">
        <v>58</v>
      </c>
      <c r="M16" s="14" t="s">
        <v>58</v>
      </c>
      <c r="O16" s="3">
        <v>159714.13446595299</v>
      </c>
      <c r="P16" s="3">
        <v>5399.4278459550596</v>
      </c>
      <c r="Q16" s="3" t="s">
        <v>58</v>
      </c>
      <c r="R16" s="3" t="s">
        <v>58</v>
      </c>
      <c r="S16" s="30">
        <v>12.5544004440307</v>
      </c>
      <c r="T16" s="30">
        <v>1.03584162079461</v>
      </c>
      <c r="U16" s="30">
        <v>-0.434400444030763</v>
      </c>
      <c r="V16" s="3">
        <v>149.72442362919799</v>
      </c>
      <c r="W16" s="3">
        <v>12.3979835510253</v>
      </c>
      <c r="X16" s="3">
        <v>13.2089166641235</v>
      </c>
      <c r="Y16" s="3">
        <v>3596.4274300125398</v>
      </c>
      <c r="Z16" s="3">
        <v>60.793334842621803</v>
      </c>
      <c r="AA16" s="14" t="s">
        <v>162</v>
      </c>
      <c r="AB16" s="3">
        <v>60</v>
      </c>
      <c r="AC16" s="3">
        <v>3</v>
      </c>
      <c r="AD16" s="11">
        <v>15</v>
      </c>
      <c r="AE16" s="20">
        <v>42907.642557870371</v>
      </c>
      <c r="AF16" s="1">
        <v>10</v>
      </c>
      <c r="AG16" s="6" t="s">
        <v>163</v>
      </c>
      <c r="AH16" s="6" t="s">
        <v>164</v>
      </c>
      <c r="AI16" s="8" t="s">
        <v>202</v>
      </c>
      <c r="AJ16" s="3" t="s">
        <v>58</v>
      </c>
      <c r="AK16" s="3">
        <v>0</v>
      </c>
      <c r="AL16" s="3">
        <v>0</v>
      </c>
      <c r="AM16" s="15" t="s">
        <v>58</v>
      </c>
      <c r="AN16" s="15" t="s">
        <v>58</v>
      </c>
      <c r="AO16" s="3">
        <v>1</v>
      </c>
    </row>
    <row r="17" spans="1:46" x14ac:dyDescent="0.2">
      <c r="A17" s="6" t="s">
        <v>203</v>
      </c>
      <c r="B17" s="6" t="s">
        <v>201</v>
      </c>
      <c r="D17" s="40" t="s">
        <v>66</v>
      </c>
      <c r="E17" s="15" t="s">
        <v>58</v>
      </c>
      <c r="F17" s="15">
        <v>7.0779100402742596</v>
      </c>
      <c r="G17" s="6" t="s">
        <v>57</v>
      </c>
      <c r="H17" s="10" t="s">
        <v>58</v>
      </c>
      <c r="I17" s="8" t="s">
        <v>58</v>
      </c>
      <c r="J17" s="12" t="s">
        <v>58</v>
      </c>
      <c r="L17" s="3" t="s">
        <v>58</v>
      </c>
      <c r="M17" s="14" t="s">
        <v>58</v>
      </c>
      <c r="O17" s="3">
        <v>19065.3203441892</v>
      </c>
      <c r="P17" s="3">
        <v>579.47125814420394</v>
      </c>
      <c r="Q17" s="3" t="s">
        <v>58</v>
      </c>
      <c r="R17" s="3" t="s">
        <v>58</v>
      </c>
      <c r="S17" s="30">
        <v>12.149833679199199</v>
      </c>
      <c r="T17" s="30">
        <v>1.0024615246863999</v>
      </c>
      <c r="U17" s="30">
        <v>-2.983367919922E-2</v>
      </c>
      <c r="V17" s="3">
        <v>78.877596771409799</v>
      </c>
      <c r="W17" s="3">
        <v>11.806683540344199</v>
      </c>
      <c r="X17" s="3">
        <v>12.5392665863037</v>
      </c>
      <c r="Y17" s="3">
        <v>261.50268874286002</v>
      </c>
      <c r="Z17" s="3">
        <v>319.62719323823802</v>
      </c>
      <c r="AA17" s="14" t="s">
        <v>162</v>
      </c>
      <c r="AB17" s="3">
        <v>60</v>
      </c>
      <c r="AC17" s="3">
        <v>3</v>
      </c>
      <c r="AD17" s="11">
        <v>15</v>
      </c>
      <c r="AE17" s="20">
        <v>42907.836493055554</v>
      </c>
      <c r="AF17" s="1">
        <v>10</v>
      </c>
      <c r="AG17" s="6" t="s">
        <v>163</v>
      </c>
      <c r="AH17" s="6" t="s">
        <v>164</v>
      </c>
      <c r="AI17" s="8" t="s">
        <v>202</v>
      </c>
      <c r="AJ17" s="3" t="s">
        <v>58</v>
      </c>
      <c r="AK17" s="3">
        <v>0</v>
      </c>
      <c r="AL17" s="3">
        <v>0</v>
      </c>
      <c r="AM17" s="15" t="s">
        <v>58</v>
      </c>
      <c r="AN17" s="15" t="s">
        <v>58</v>
      </c>
      <c r="AO17" s="3">
        <v>1</v>
      </c>
    </row>
    <row r="18" spans="1:46" x14ac:dyDescent="0.2">
      <c r="A18" s="6" t="s">
        <v>215</v>
      </c>
      <c r="B18" s="6" t="s">
        <v>201</v>
      </c>
      <c r="D18" s="40" t="s">
        <v>66</v>
      </c>
      <c r="E18" s="15" t="s">
        <v>58</v>
      </c>
      <c r="F18" s="15">
        <v>7.0377696336856701</v>
      </c>
      <c r="G18" s="6" t="s">
        <v>57</v>
      </c>
      <c r="H18" s="10" t="s">
        <v>58</v>
      </c>
      <c r="I18" s="8" t="s">
        <v>58</v>
      </c>
      <c r="J18" s="12" t="s">
        <v>58</v>
      </c>
      <c r="L18" s="3" t="s">
        <v>58</v>
      </c>
      <c r="M18" s="14" t="s">
        <v>58</v>
      </c>
      <c r="O18" s="3">
        <v>17386.862896237799</v>
      </c>
      <c r="P18" s="3">
        <v>534.96207081702596</v>
      </c>
      <c r="Q18" s="3" t="s">
        <v>58</v>
      </c>
      <c r="R18" s="3" t="s">
        <v>58</v>
      </c>
      <c r="S18" s="30">
        <v>11.883999824523899</v>
      </c>
      <c r="T18" s="30">
        <v>0.98052803832705704</v>
      </c>
      <c r="U18" s="30">
        <v>0.23600017547607299</v>
      </c>
      <c r="V18" s="3">
        <v>81.170304170541499</v>
      </c>
      <c r="W18" s="3">
        <v>11.4007663726806</v>
      </c>
      <c r="X18" s="3">
        <v>12.1490001678466</v>
      </c>
      <c r="Y18" s="3">
        <v>194.043698083653</v>
      </c>
      <c r="Z18" s="3">
        <v>327.95736459521203</v>
      </c>
      <c r="AA18" s="14" t="s">
        <v>162</v>
      </c>
      <c r="AB18" s="3">
        <v>60</v>
      </c>
      <c r="AC18" s="3">
        <v>3</v>
      </c>
      <c r="AD18" s="11">
        <v>15</v>
      </c>
      <c r="AE18" s="20">
        <v>42907.949618055558</v>
      </c>
      <c r="AF18" s="1">
        <v>10</v>
      </c>
      <c r="AG18" s="6" t="s">
        <v>163</v>
      </c>
      <c r="AH18" s="6" t="s">
        <v>164</v>
      </c>
      <c r="AI18" s="8" t="s">
        <v>202</v>
      </c>
      <c r="AJ18" s="3" t="s">
        <v>58</v>
      </c>
      <c r="AK18" s="3">
        <v>0</v>
      </c>
      <c r="AL18" s="3">
        <v>0</v>
      </c>
      <c r="AM18" s="15" t="s">
        <v>58</v>
      </c>
      <c r="AN18" s="15" t="s">
        <v>58</v>
      </c>
      <c r="AO18" s="3">
        <v>1</v>
      </c>
    </row>
    <row r="19" spans="1:46" x14ac:dyDescent="0.2">
      <c r="A19" s="6" t="s">
        <v>227</v>
      </c>
      <c r="B19" s="6" t="s">
        <v>201</v>
      </c>
      <c r="D19" s="40" t="s">
        <v>66</v>
      </c>
      <c r="E19" s="15" t="s">
        <v>58</v>
      </c>
      <c r="F19" s="15">
        <v>6.8214707489204596</v>
      </c>
      <c r="G19" s="6" t="s">
        <v>57</v>
      </c>
      <c r="H19" s="10" t="s">
        <v>58</v>
      </c>
      <c r="I19" s="8" t="s">
        <v>58</v>
      </c>
      <c r="J19" s="12" t="s">
        <v>58</v>
      </c>
      <c r="L19" s="3" t="s">
        <v>58</v>
      </c>
      <c r="M19" s="14" t="s">
        <v>58</v>
      </c>
      <c r="O19" s="3">
        <v>8342.3986027211304</v>
      </c>
      <c r="P19" s="3">
        <v>419.46113512868101</v>
      </c>
      <c r="Q19" s="3" t="s">
        <v>58</v>
      </c>
      <c r="R19" s="3" t="s">
        <v>58</v>
      </c>
      <c r="S19" s="30">
        <v>12.086799621581999</v>
      </c>
      <c r="T19" s="30">
        <v>0.99726069485000302</v>
      </c>
      <c r="U19" s="30">
        <v>3.3200378417968003E-2</v>
      </c>
      <c r="V19" s="3">
        <v>65.700612855596802</v>
      </c>
      <c r="W19" s="3">
        <v>11.9779500961303</v>
      </c>
      <c r="X19" s="3">
        <v>12.382866859436</v>
      </c>
      <c r="Y19" s="3">
        <v>259.19505425487898</v>
      </c>
      <c r="Z19" s="3">
        <v>290.10333662543002</v>
      </c>
      <c r="AA19" s="14" t="s">
        <v>162</v>
      </c>
      <c r="AB19" s="3">
        <v>60</v>
      </c>
      <c r="AC19" s="3">
        <v>3</v>
      </c>
      <c r="AD19" s="11">
        <v>15</v>
      </c>
      <c r="AE19" s="20">
        <v>42908.062615740739</v>
      </c>
      <c r="AF19" s="1">
        <v>10</v>
      </c>
      <c r="AG19" s="6" t="s">
        <v>163</v>
      </c>
      <c r="AH19" s="6" t="s">
        <v>164</v>
      </c>
      <c r="AI19" s="8" t="s">
        <v>202</v>
      </c>
      <c r="AJ19" s="3" t="s">
        <v>58</v>
      </c>
      <c r="AK19" s="3">
        <v>0</v>
      </c>
      <c r="AL19" s="3">
        <v>0</v>
      </c>
      <c r="AM19" s="15" t="s">
        <v>58</v>
      </c>
      <c r="AN19" s="15" t="s">
        <v>58</v>
      </c>
      <c r="AO19" s="3">
        <v>1</v>
      </c>
    </row>
    <row r="20" spans="1:46" x14ac:dyDescent="0.2">
      <c r="A20" s="6" t="s">
        <v>207</v>
      </c>
      <c r="B20" s="6" t="s">
        <v>201</v>
      </c>
      <c r="D20" s="40" t="s">
        <v>139</v>
      </c>
      <c r="E20" s="15" t="s">
        <v>58</v>
      </c>
      <c r="F20" s="15">
        <v>7.0493709677293301</v>
      </c>
      <c r="G20" s="6" t="s">
        <v>57</v>
      </c>
      <c r="H20" s="10" t="s">
        <v>58</v>
      </c>
      <c r="I20" s="8" t="s">
        <v>58</v>
      </c>
      <c r="J20" s="12" t="s">
        <v>58</v>
      </c>
      <c r="L20" s="3" t="s">
        <v>58</v>
      </c>
      <c r="M20" s="14" t="s">
        <v>58</v>
      </c>
      <c r="O20" s="3">
        <v>17871.968733139802</v>
      </c>
      <c r="P20" s="3">
        <v>822.78525695002497</v>
      </c>
      <c r="Q20" s="3" t="s">
        <v>58</v>
      </c>
      <c r="R20" s="3" t="s">
        <v>58</v>
      </c>
      <c r="S20" s="30">
        <v>12.2587337493896</v>
      </c>
      <c r="T20" s="30">
        <v>1.01144667899254</v>
      </c>
      <c r="U20" s="30">
        <v>-0.138733749389649</v>
      </c>
      <c r="V20" s="3">
        <v>92.2087330487401</v>
      </c>
      <c r="W20" s="3">
        <v>11.9627170562744</v>
      </c>
      <c r="X20" s="3">
        <v>12.4459171295166</v>
      </c>
      <c r="Y20" s="3">
        <v>241.405721147017</v>
      </c>
      <c r="Z20" s="3">
        <v>461.09381028377902</v>
      </c>
      <c r="AA20" s="14" t="s">
        <v>162</v>
      </c>
      <c r="AB20" s="3">
        <v>60</v>
      </c>
      <c r="AC20" s="3">
        <v>3</v>
      </c>
      <c r="AD20" s="11">
        <v>15</v>
      </c>
      <c r="AE20" s="20">
        <v>42907.884918981479</v>
      </c>
      <c r="AF20" s="1">
        <v>10</v>
      </c>
      <c r="AG20" s="6" t="s">
        <v>163</v>
      </c>
      <c r="AH20" s="6" t="s">
        <v>164</v>
      </c>
      <c r="AI20" s="8" t="s">
        <v>208</v>
      </c>
      <c r="AJ20" s="3" t="s">
        <v>58</v>
      </c>
      <c r="AK20" s="3">
        <v>0</v>
      </c>
      <c r="AL20" s="3">
        <v>0</v>
      </c>
      <c r="AM20" s="15" t="s">
        <v>58</v>
      </c>
      <c r="AN20" s="15" t="s">
        <v>58</v>
      </c>
      <c r="AO20" s="3">
        <v>1</v>
      </c>
    </row>
    <row r="21" spans="1:46" x14ac:dyDescent="0.2">
      <c r="A21" s="6" t="s">
        <v>209</v>
      </c>
      <c r="B21" s="6" t="s">
        <v>201</v>
      </c>
      <c r="D21" s="40" t="s">
        <v>144</v>
      </c>
      <c r="E21" s="15" t="s">
        <v>58</v>
      </c>
      <c r="F21" s="15">
        <v>7.0182724021388898</v>
      </c>
      <c r="G21" s="6" t="s">
        <v>57</v>
      </c>
      <c r="H21" s="10" t="s">
        <v>58</v>
      </c>
      <c r="I21" s="8" t="s">
        <v>58</v>
      </c>
      <c r="J21" s="12" t="s">
        <v>58</v>
      </c>
      <c r="L21" s="3" t="s">
        <v>58</v>
      </c>
      <c r="M21" s="14" t="s">
        <v>58</v>
      </c>
      <c r="O21" s="3">
        <v>16571.592790990799</v>
      </c>
      <c r="P21" s="3">
        <v>823.91170506086303</v>
      </c>
      <c r="Q21" s="3" t="s">
        <v>58</v>
      </c>
      <c r="R21" s="3" t="s">
        <v>58</v>
      </c>
      <c r="S21" s="30">
        <v>12.3210334777832</v>
      </c>
      <c r="T21" s="30">
        <v>1.01658692060917</v>
      </c>
      <c r="U21" s="30">
        <v>-0.20103347778320399</v>
      </c>
      <c r="V21" s="3">
        <v>92.408320534249796</v>
      </c>
      <c r="W21" s="3">
        <v>12.0092668533325</v>
      </c>
      <c r="X21" s="3">
        <v>12.4924163818359</v>
      </c>
      <c r="Y21" s="3">
        <v>261.48830126052002</v>
      </c>
      <c r="Z21" s="3">
        <v>364.88190312768</v>
      </c>
      <c r="AA21" s="14" t="s">
        <v>162</v>
      </c>
      <c r="AB21" s="3">
        <v>60</v>
      </c>
      <c r="AC21" s="3">
        <v>3</v>
      </c>
      <c r="AD21" s="11">
        <v>15</v>
      </c>
      <c r="AE21" s="20">
        <v>42907.901041666664</v>
      </c>
      <c r="AF21" s="1">
        <v>10</v>
      </c>
      <c r="AG21" s="6" t="s">
        <v>163</v>
      </c>
      <c r="AH21" s="6" t="s">
        <v>164</v>
      </c>
      <c r="AI21" s="8" t="s">
        <v>210</v>
      </c>
      <c r="AJ21" s="3" t="s">
        <v>58</v>
      </c>
      <c r="AK21" s="3">
        <v>0</v>
      </c>
      <c r="AL21" s="3">
        <v>0</v>
      </c>
      <c r="AM21" s="15" t="s">
        <v>58</v>
      </c>
      <c r="AN21" s="15" t="s">
        <v>58</v>
      </c>
      <c r="AO21" s="3">
        <v>1</v>
      </c>
    </row>
    <row r="22" spans="1:46" x14ac:dyDescent="0.2">
      <c r="A22" s="6" t="s">
        <v>221</v>
      </c>
      <c r="B22" s="6" t="s">
        <v>201</v>
      </c>
      <c r="D22" s="40" t="s">
        <v>140</v>
      </c>
      <c r="E22" s="15" t="s">
        <v>58</v>
      </c>
      <c r="F22" s="15">
        <v>16.0261505275076</v>
      </c>
      <c r="G22" s="6" t="s">
        <v>57</v>
      </c>
      <c r="H22" s="10" t="s">
        <v>58</v>
      </c>
      <c r="I22" s="8" t="s">
        <v>58</v>
      </c>
      <c r="J22" s="12" t="s">
        <v>58</v>
      </c>
      <c r="L22" s="3" t="s">
        <v>58</v>
      </c>
      <c r="M22" s="14" t="s">
        <v>58</v>
      </c>
      <c r="O22" s="3">
        <v>393232.95262039499</v>
      </c>
      <c r="P22" s="3">
        <v>32489.6733823998</v>
      </c>
      <c r="Q22" s="3" t="s">
        <v>58</v>
      </c>
      <c r="R22" s="3" t="s">
        <v>58</v>
      </c>
      <c r="S22" s="30">
        <v>12.1483497619628</v>
      </c>
      <c r="T22" s="30">
        <v>1.0023390892708599</v>
      </c>
      <c r="U22" s="30">
        <v>-2.8349761962891001E-2</v>
      </c>
      <c r="V22" s="3">
        <v>464.48823071113799</v>
      </c>
      <c r="W22" s="3">
        <v>11.852066993713301</v>
      </c>
      <c r="X22" s="3">
        <v>13.1460666656494</v>
      </c>
      <c r="Y22" s="3">
        <v>4.8956799699909999E-3</v>
      </c>
      <c r="Z22" s="3">
        <v>239.108393311138</v>
      </c>
      <c r="AA22" s="14" t="s">
        <v>162</v>
      </c>
      <c r="AB22" s="3">
        <v>60</v>
      </c>
      <c r="AC22" s="3">
        <v>3</v>
      </c>
      <c r="AD22" s="11">
        <v>15</v>
      </c>
      <c r="AE22" s="20">
        <v>42908.014224537037</v>
      </c>
      <c r="AF22" s="1">
        <v>10</v>
      </c>
      <c r="AG22" s="6" t="s">
        <v>163</v>
      </c>
      <c r="AH22" s="6" t="s">
        <v>164</v>
      </c>
      <c r="AI22" s="8" t="s">
        <v>222</v>
      </c>
      <c r="AJ22" s="3" t="s">
        <v>58</v>
      </c>
      <c r="AK22" s="3">
        <v>0</v>
      </c>
      <c r="AL22" s="3">
        <v>0</v>
      </c>
      <c r="AM22" s="15" t="s">
        <v>58</v>
      </c>
      <c r="AN22" s="15" t="s">
        <v>58</v>
      </c>
      <c r="AO22" s="3">
        <v>1</v>
      </c>
    </row>
    <row r="23" spans="1:46" x14ac:dyDescent="0.2">
      <c r="A23" s="6" t="s">
        <v>217</v>
      </c>
      <c r="B23" s="6" t="s">
        <v>201</v>
      </c>
      <c r="D23" s="40" t="s">
        <v>145</v>
      </c>
      <c r="E23" s="15" t="s">
        <v>58</v>
      </c>
      <c r="F23" s="15">
        <v>20.986773072476101</v>
      </c>
      <c r="G23" s="6" t="s">
        <v>57</v>
      </c>
      <c r="H23" s="10" t="s">
        <v>58</v>
      </c>
      <c r="I23" s="8" t="s">
        <v>58</v>
      </c>
      <c r="J23" s="12" t="s">
        <v>58</v>
      </c>
      <c r="L23" s="3" t="s">
        <v>58</v>
      </c>
      <c r="M23" s="14" t="s">
        <v>58</v>
      </c>
      <c r="O23" s="3">
        <v>600659.69700829999</v>
      </c>
      <c r="P23" s="3">
        <v>47586.301937010503</v>
      </c>
      <c r="Q23" s="3" t="s">
        <v>58</v>
      </c>
      <c r="R23" s="3" t="s">
        <v>58</v>
      </c>
      <c r="S23" s="30">
        <v>12.1494331359863</v>
      </c>
      <c r="T23" s="30">
        <v>1.0024284765665199</v>
      </c>
      <c r="U23" s="30">
        <v>-2.9433135986329E-2</v>
      </c>
      <c r="V23" s="3">
        <v>875.49560346355395</v>
      </c>
      <c r="W23" s="3">
        <v>10.6994667053222</v>
      </c>
      <c r="X23" s="3">
        <v>13.084567070007299</v>
      </c>
      <c r="Y23" s="3">
        <v>25.703154547818201</v>
      </c>
      <c r="Z23" s="3">
        <v>168.13231002163101</v>
      </c>
      <c r="AA23" s="14" t="s">
        <v>162</v>
      </c>
      <c r="AB23" s="3">
        <v>60</v>
      </c>
      <c r="AC23" s="3">
        <v>3</v>
      </c>
      <c r="AD23" s="11">
        <v>15</v>
      </c>
      <c r="AE23" s="20">
        <v>42907.981851851851</v>
      </c>
      <c r="AF23" s="1">
        <v>10</v>
      </c>
      <c r="AG23" s="6" t="s">
        <v>163</v>
      </c>
      <c r="AH23" s="6" t="s">
        <v>164</v>
      </c>
      <c r="AI23" s="8" t="s">
        <v>218</v>
      </c>
      <c r="AJ23" s="3" t="s">
        <v>58</v>
      </c>
      <c r="AK23" s="3">
        <v>0</v>
      </c>
      <c r="AL23" s="3">
        <v>0</v>
      </c>
      <c r="AM23" s="15" t="s">
        <v>58</v>
      </c>
      <c r="AN23" s="15" t="s">
        <v>58</v>
      </c>
      <c r="AO23" s="3">
        <v>1</v>
      </c>
    </row>
    <row r="24" spans="1:46" x14ac:dyDescent="0.2">
      <c r="A24" s="6" t="s">
        <v>223</v>
      </c>
      <c r="B24" s="6" t="s">
        <v>201</v>
      </c>
      <c r="D24" s="40" t="s">
        <v>142</v>
      </c>
      <c r="E24" s="15" t="s">
        <v>58</v>
      </c>
      <c r="F24" s="15">
        <v>13.5417823177057</v>
      </c>
      <c r="G24" s="6" t="s">
        <v>57</v>
      </c>
      <c r="H24" s="10" t="s">
        <v>58</v>
      </c>
      <c r="I24" s="8" t="s">
        <v>58</v>
      </c>
      <c r="J24" s="12" t="s">
        <v>58</v>
      </c>
      <c r="L24" s="3" t="s">
        <v>58</v>
      </c>
      <c r="M24" s="14" t="s">
        <v>58</v>
      </c>
      <c r="O24" s="3">
        <v>289349.94097245298</v>
      </c>
      <c r="P24" s="3">
        <v>21716.609755062898</v>
      </c>
      <c r="Q24" s="3" t="s">
        <v>58</v>
      </c>
      <c r="R24" s="3" t="s">
        <v>58</v>
      </c>
      <c r="S24" s="30">
        <v>12.1491165161132</v>
      </c>
      <c r="T24" s="30">
        <v>1.00240235281462</v>
      </c>
      <c r="U24" s="30">
        <v>-2.9116516113282E-2</v>
      </c>
      <c r="V24" s="3">
        <v>346.582709217169</v>
      </c>
      <c r="W24" s="3">
        <v>11.5567665100097</v>
      </c>
      <c r="X24" s="3">
        <v>12.959966659545801</v>
      </c>
      <c r="Y24" s="3">
        <v>59.4594194231274</v>
      </c>
      <c r="Z24" s="3">
        <v>245.08421748702301</v>
      </c>
      <c r="AA24" s="14" t="s">
        <v>162</v>
      </c>
      <c r="AB24" s="3">
        <v>60</v>
      </c>
      <c r="AC24" s="3">
        <v>3</v>
      </c>
      <c r="AD24" s="11">
        <v>15</v>
      </c>
      <c r="AE24" s="20">
        <v>42908.030358796299</v>
      </c>
      <c r="AF24" s="1">
        <v>10</v>
      </c>
      <c r="AG24" s="6" t="s">
        <v>163</v>
      </c>
      <c r="AH24" s="6" t="s">
        <v>164</v>
      </c>
      <c r="AI24" s="8" t="s">
        <v>224</v>
      </c>
      <c r="AJ24" s="3" t="s">
        <v>58</v>
      </c>
      <c r="AK24" s="3">
        <v>0</v>
      </c>
      <c r="AL24" s="3">
        <v>0</v>
      </c>
      <c r="AM24" s="15" t="s">
        <v>58</v>
      </c>
      <c r="AN24" s="15" t="s">
        <v>58</v>
      </c>
      <c r="AO24" s="3">
        <v>1</v>
      </c>
    </row>
    <row r="25" spans="1:46" x14ac:dyDescent="0.2">
      <c r="A25" s="6" t="s">
        <v>205</v>
      </c>
      <c r="B25" s="6" t="s">
        <v>201</v>
      </c>
      <c r="D25" s="40" t="s">
        <v>147</v>
      </c>
      <c r="E25" s="15" t="s">
        <v>58</v>
      </c>
      <c r="F25" s="15">
        <v>12.275427521271199</v>
      </c>
      <c r="G25" s="6" t="s">
        <v>57</v>
      </c>
      <c r="H25" s="10" t="s">
        <v>58</v>
      </c>
      <c r="I25" s="8" t="s">
        <v>58</v>
      </c>
      <c r="J25" s="12" t="s">
        <v>58</v>
      </c>
      <c r="L25" s="3" t="s">
        <v>58</v>
      </c>
      <c r="M25" s="14" t="s">
        <v>58</v>
      </c>
      <c r="O25" s="3">
        <v>236397.74590354101</v>
      </c>
      <c r="P25" s="3">
        <v>15267.3210712004</v>
      </c>
      <c r="Q25" s="3" t="s">
        <v>58</v>
      </c>
      <c r="R25" s="3" t="s">
        <v>58</v>
      </c>
      <c r="S25" s="30">
        <v>12.149167060851999</v>
      </c>
      <c r="T25" s="30">
        <v>1.00240652317261</v>
      </c>
      <c r="U25" s="30">
        <v>-2.9167060852052E-2</v>
      </c>
      <c r="V25" s="3">
        <v>412.57637559065603</v>
      </c>
      <c r="W25" s="3">
        <v>10.153800010681101</v>
      </c>
      <c r="X25" s="3">
        <v>13.427416801452599</v>
      </c>
      <c r="Y25" s="3">
        <v>27.2155524177785</v>
      </c>
      <c r="Z25" s="3">
        <v>46.017084327320397</v>
      </c>
      <c r="AA25" s="14" t="s">
        <v>162</v>
      </c>
      <c r="AB25" s="3">
        <v>60</v>
      </c>
      <c r="AC25" s="3">
        <v>3</v>
      </c>
      <c r="AD25" s="11">
        <v>15</v>
      </c>
      <c r="AE25" s="20">
        <v>42907.868738425925</v>
      </c>
      <c r="AF25" s="1">
        <v>10</v>
      </c>
      <c r="AG25" s="6" t="s">
        <v>163</v>
      </c>
      <c r="AH25" s="6" t="s">
        <v>164</v>
      </c>
      <c r="AI25" s="8" t="s">
        <v>206</v>
      </c>
      <c r="AJ25" s="3" t="s">
        <v>58</v>
      </c>
      <c r="AK25" s="3">
        <v>0</v>
      </c>
      <c r="AL25" s="3">
        <v>0</v>
      </c>
      <c r="AM25" s="15" t="s">
        <v>58</v>
      </c>
      <c r="AN25" s="15" t="s">
        <v>58</v>
      </c>
      <c r="AO25" s="3">
        <v>1</v>
      </c>
    </row>
    <row r="26" spans="1:46" x14ac:dyDescent="0.2">
      <c r="A26" s="6" t="s">
        <v>225</v>
      </c>
      <c r="B26" s="6" t="s">
        <v>201</v>
      </c>
      <c r="D26" s="40" t="s">
        <v>143</v>
      </c>
      <c r="E26" s="15" t="s">
        <v>58</v>
      </c>
      <c r="F26" s="15">
        <v>7.1212115415652999</v>
      </c>
      <c r="G26" s="6" t="s">
        <v>57</v>
      </c>
      <c r="H26" s="10" t="s">
        <v>58</v>
      </c>
      <c r="I26" s="8" t="s">
        <v>58</v>
      </c>
      <c r="J26" s="12" t="s">
        <v>58</v>
      </c>
      <c r="L26" s="3" t="s">
        <v>58</v>
      </c>
      <c r="M26" s="14" t="s">
        <v>58</v>
      </c>
      <c r="O26" s="3">
        <v>20875.9578918935</v>
      </c>
      <c r="P26" s="3">
        <v>1107.0872504686599</v>
      </c>
      <c r="Q26" s="3" t="s">
        <v>58</v>
      </c>
      <c r="R26" s="3" t="s">
        <v>58</v>
      </c>
      <c r="S26" s="30">
        <v>12.1490001678466</v>
      </c>
      <c r="T26" s="30">
        <v>1.00239275312266</v>
      </c>
      <c r="U26" s="30">
        <v>-2.9000167846680001E-2</v>
      </c>
      <c r="V26" s="3">
        <v>95.882507287543902</v>
      </c>
      <c r="W26" s="3">
        <v>11.821682929992599</v>
      </c>
      <c r="X26" s="3">
        <v>12.3830003738403</v>
      </c>
      <c r="Y26" s="3">
        <v>74.968769348831003</v>
      </c>
      <c r="Z26" s="3">
        <v>306.57208164295099</v>
      </c>
      <c r="AA26" s="14" t="s">
        <v>162</v>
      </c>
      <c r="AB26" s="3">
        <v>60</v>
      </c>
      <c r="AC26" s="3">
        <v>3</v>
      </c>
      <c r="AD26" s="11">
        <v>15</v>
      </c>
      <c r="AE26" s="20">
        <v>42908.04650462963</v>
      </c>
      <c r="AF26" s="1">
        <v>10</v>
      </c>
      <c r="AG26" s="6" t="s">
        <v>163</v>
      </c>
      <c r="AH26" s="6" t="s">
        <v>164</v>
      </c>
      <c r="AI26" s="8" t="s">
        <v>226</v>
      </c>
      <c r="AJ26" s="3" t="s">
        <v>58</v>
      </c>
      <c r="AK26" s="3">
        <v>0</v>
      </c>
      <c r="AL26" s="3">
        <v>0</v>
      </c>
      <c r="AM26" s="15" t="s">
        <v>58</v>
      </c>
      <c r="AN26" s="15" t="s">
        <v>58</v>
      </c>
      <c r="AO26" s="3">
        <v>1</v>
      </c>
    </row>
    <row r="27" spans="1:46" x14ac:dyDescent="0.2">
      <c r="A27" s="6" t="s">
        <v>219</v>
      </c>
      <c r="B27" s="6" t="s">
        <v>201</v>
      </c>
      <c r="D27" s="40" t="s">
        <v>148</v>
      </c>
      <c r="E27" s="15" t="s">
        <v>58</v>
      </c>
      <c r="F27" s="15">
        <v>7.0736464659493699</v>
      </c>
      <c r="G27" s="6" t="s">
        <v>57</v>
      </c>
      <c r="H27" s="10" t="s">
        <v>58</v>
      </c>
      <c r="I27" s="8" t="s">
        <v>58</v>
      </c>
      <c r="J27" s="12" t="s">
        <v>58</v>
      </c>
      <c r="L27" s="3" t="s">
        <v>58</v>
      </c>
      <c r="M27" s="14" t="s">
        <v>58</v>
      </c>
      <c r="O27" s="3">
        <v>18887.040434026501</v>
      </c>
      <c r="P27" s="3">
        <v>746.23659967868196</v>
      </c>
      <c r="Q27" s="3" t="s">
        <v>58</v>
      </c>
      <c r="R27" s="3" t="s">
        <v>58</v>
      </c>
      <c r="S27" s="30">
        <v>12.2737665176391</v>
      </c>
      <c r="T27" s="30">
        <v>1.0126870064058699</v>
      </c>
      <c r="U27" s="30">
        <v>-0.15376651763916099</v>
      </c>
      <c r="V27" s="3">
        <v>85.550462198603995</v>
      </c>
      <c r="W27" s="3">
        <v>11.8684329986572</v>
      </c>
      <c r="X27" s="3">
        <v>12.3984003067016</v>
      </c>
      <c r="Y27" s="3">
        <v>226.19751548606899</v>
      </c>
      <c r="Z27" s="3">
        <v>459.09655546420998</v>
      </c>
      <c r="AA27" s="14" t="s">
        <v>162</v>
      </c>
      <c r="AB27" s="3">
        <v>60</v>
      </c>
      <c r="AC27" s="3">
        <v>3</v>
      </c>
      <c r="AD27" s="11">
        <v>15</v>
      </c>
      <c r="AE27" s="20">
        <v>42907.998043981483</v>
      </c>
      <c r="AF27" s="1">
        <v>10</v>
      </c>
      <c r="AG27" s="6" t="s">
        <v>163</v>
      </c>
      <c r="AH27" s="6" t="s">
        <v>164</v>
      </c>
      <c r="AI27" s="8" t="s">
        <v>220</v>
      </c>
      <c r="AJ27" s="3" t="s">
        <v>58</v>
      </c>
      <c r="AK27" s="3">
        <v>0</v>
      </c>
      <c r="AL27" s="3">
        <v>0</v>
      </c>
      <c r="AM27" s="15" t="s">
        <v>58</v>
      </c>
      <c r="AN27" s="15" t="s">
        <v>58</v>
      </c>
      <c r="AO27" s="3">
        <v>1</v>
      </c>
    </row>
    <row r="28" spans="1:46" x14ac:dyDescent="0.2">
      <c r="A28" s="6" t="s">
        <v>211</v>
      </c>
      <c r="B28" s="6" t="s">
        <v>201</v>
      </c>
      <c r="D28" s="40" t="s">
        <v>141</v>
      </c>
      <c r="E28" s="15" t="s">
        <v>58</v>
      </c>
      <c r="F28" s="15">
        <v>17.175002596313501</v>
      </c>
      <c r="G28" s="6" t="s">
        <v>57</v>
      </c>
      <c r="H28" s="10" t="s">
        <v>58</v>
      </c>
      <c r="I28" s="8" t="s">
        <v>58</v>
      </c>
      <c r="J28" s="12" t="s">
        <v>58</v>
      </c>
      <c r="L28" s="3" t="s">
        <v>58</v>
      </c>
      <c r="M28" s="14" t="s">
        <v>58</v>
      </c>
      <c r="O28" s="3">
        <v>441271.81110146199</v>
      </c>
      <c r="P28" s="3">
        <v>33133.587986058701</v>
      </c>
      <c r="Q28" s="3" t="s">
        <v>58</v>
      </c>
      <c r="R28" s="3" t="s">
        <v>58</v>
      </c>
      <c r="S28" s="30">
        <v>12.149049758911101</v>
      </c>
      <c r="T28" s="30">
        <v>1.0023968447946401</v>
      </c>
      <c r="U28" s="30">
        <v>-2.9049758911134E-2</v>
      </c>
      <c r="V28" s="3">
        <v>528.85645768884206</v>
      </c>
      <c r="W28" s="3">
        <v>10.714850425720201</v>
      </c>
      <c r="X28" s="3">
        <v>12.959500312805099</v>
      </c>
      <c r="Y28" s="3">
        <v>14.8493099769987</v>
      </c>
      <c r="Z28" s="3">
        <v>414.059425165059</v>
      </c>
      <c r="AA28" s="14" t="s">
        <v>162</v>
      </c>
      <c r="AB28" s="3">
        <v>60</v>
      </c>
      <c r="AC28" s="3">
        <v>3</v>
      </c>
      <c r="AD28" s="11">
        <v>15</v>
      </c>
      <c r="AE28" s="20">
        <v>42907.917245370372</v>
      </c>
      <c r="AF28" s="1">
        <v>10</v>
      </c>
      <c r="AG28" s="6" t="s">
        <v>163</v>
      </c>
      <c r="AH28" s="6" t="s">
        <v>164</v>
      </c>
      <c r="AI28" s="8" t="s">
        <v>212</v>
      </c>
      <c r="AJ28" s="3" t="s">
        <v>58</v>
      </c>
      <c r="AK28" s="3">
        <v>0</v>
      </c>
      <c r="AL28" s="3">
        <v>0</v>
      </c>
      <c r="AM28" s="15" t="s">
        <v>58</v>
      </c>
      <c r="AN28" s="15" t="s">
        <v>58</v>
      </c>
      <c r="AO28" s="3">
        <v>1</v>
      </c>
    </row>
    <row r="29" spans="1:46" x14ac:dyDescent="0.2">
      <c r="A29" s="6" t="s">
        <v>213</v>
      </c>
      <c r="B29" s="6" t="s">
        <v>201</v>
      </c>
      <c r="D29" s="40" t="s">
        <v>146</v>
      </c>
      <c r="E29" s="15" t="s">
        <v>58</v>
      </c>
      <c r="F29" s="15">
        <v>15.4707314822807</v>
      </c>
      <c r="G29" s="6" t="s">
        <v>57</v>
      </c>
      <c r="H29" s="10" t="s">
        <v>58</v>
      </c>
      <c r="I29" s="8" t="s">
        <v>58</v>
      </c>
      <c r="J29" s="12" t="s">
        <v>58</v>
      </c>
      <c r="L29" s="3" t="s">
        <v>58</v>
      </c>
      <c r="M29" s="14" t="s">
        <v>58</v>
      </c>
      <c r="O29" s="3">
        <v>370008.29416713398</v>
      </c>
      <c r="P29" s="3">
        <v>28245.994352422498</v>
      </c>
      <c r="Q29" s="3" t="s">
        <v>58</v>
      </c>
      <c r="R29" s="3" t="s">
        <v>58</v>
      </c>
      <c r="S29" s="30">
        <v>12.149883270263601</v>
      </c>
      <c r="T29" s="30">
        <v>1.0024656163583801</v>
      </c>
      <c r="U29" s="30">
        <v>-2.9883270263673E-2</v>
      </c>
      <c r="V29" s="3">
        <v>442.74994795475402</v>
      </c>
      <c r="W29" s="3">
        <v>11.728400230407701</v>
      </c>
      <c r="X29" s="3">
        <v>13.1318502426147</v>
      </c>
      <c r="Y29" s="3">
        <v>0</v>
      </c>
      <c r="Z29" s="3">
        <v>254.527395286765</v>
      </c>
      <c r="AA29" s="14" t="s">
        <v>162</v>
      </c>
      <c r="AB29" s="3">
        <v>60</v>
      </c>
      <c r="AC29" s="3">
        <v>3</v>
      </c>
      <c r="AD29" s="11">
        <v>15</v>
      </c>
      <c r="AE29" s="20">
        <v>42907.933437500003</v>
      </c>
      <c r="AF29" s="1">
        <v>10</v>
      </c>
      <c r="AG29" s="6" t="s">
        <v>163</v>
      </c>
      <c r="AH29" s="6" t="s">
        <v>164</v>
      </c>
      <c r="AI29" s="8" t="s">
        <v>214</v>
      </c>
      <c r="AJ29" s="3" t="s">
        <v>58</v>
      </c>
      <c r="AK29" s="3">
        <v>0</v>
      </c>
      <c r="AL29" s="3">
        <v>0</v>
      </c>
      <c r="AM29" s="15" t="s">
        <v>58</v>
      </c>
      <c r="AN29" s="15" t="s">
        <v>58</v>
      </c>
      <c r="AO29" s="3">
        <v>1</v>
      </c>
    </row>
    <row r="30" spans="1:46" x14ac:dyDescent="0.2">
      <c r="A30" s="6" t="s">
        <v>175</v>
      </c>
      <c r="B30" s="6" t="s">
        <v>159</v>
      </c>
      <c r="D30" s="40" t="s">
        <v>176</v>
      </c>
      <c r="E30" s="15" t="s">
        <v>58</v>
      </c>
      <c r="F30" s="15">
        <v>44.599896945266998</v>
      </c>
      <c r="G30" s="6" t="s">
        <v>57</v>
      </c>
      <c r="H30" s="10" t="s">
        <v>58</v>
      </c>
      <c r="I30" s="8" t="s">
        <v>58</v>
      </c>
      <c r="J30" s="12" t="s">
        <v>58</v>
      </c>
      <c r="L30" s="3" t="s">
        <v>58</v>
      </c>
      <c r="M30" s="14" t="s">
        <v>58</v>
      </c>
      <c r="O30" s="3">
        <v>1588034.4398677901</v>
      </c>
      <c r="P30" s="3">
        <v>136212.265122693</v>
      </c>
      <c r="Q30" s="3" t="s">
        <v>58</v>
      </c>
      <c r="R30" s="3" t="s">
        <v>58</v>
      </c>
      <c r="S30" s="30">
        <v>12.1644163131713</v>
      </c>
      <c r="T30" s="30">
        <v>1.0036647123078699</v>
      </c>
      <c r="U30" s="30">
        <v>-4.4416313171388E-2</v>
      </c>
      <c r="V30" s="3">
        <v>3166.1762831423698</v>
      </c>
      <c r="W30" s="3">
        <v>10.9798002243041</v>
      </c>
      <c r="X30" s="3">
        <v>14.081566810607899</v>
      </c>
      <c r="Y30" s="3">
        <v>-0.48130885636868498</v>
      </c>
      <c r="Z30" s="3">
        <v>50.632565440935601</v>
      </c>
      <c r="AA30" s="14" t="s">
        <v>162</v>
      </c>
      <c r="AB30" s="3">
        <v>60</v>
      </c>
      <c r="AC30" s="3">
        <v>3</v>
      </c>
      <c r="AD30" s="11">
        <v>15</v>
      </c>
      <c r="AE30" s="20">
        <v>42907.723310185182</v>
      </c>
      <c r="AF30" s="1">
        <v>10</v>
      </c>
      <c r="AG30" s="6" t="s">
        <v>163</v>
      </c>
      <c r="AH30" s="6" t="s">
        <v>164</v>
      </c>
      <c r="AI30" s="8" t="s">
        <v>177</v>
      </c>
      <c r="AJ30" s="3" t="s">
        <v>58</v>
      </c>
      <c r="AK30" s="3">
        <v>0</v>
      </c>
      <c r="AL30" s="3">
        <v>0</v>
      </c>
      <c r="AM30" s="15" t="s">
        <v>58</v>
      </c>
      <c r="AN30" s="15" t="s">
        <v>58</v>
      </c>
      <c r="AO30" s="3">
        <v>1</v>
      </c>
      <c r="AS30" s="6"/>
      <c r="AT30" s="6"/>
    </row>
    <row r="31" spans="1:46" x14ac:dyDescent="0.2">
      <c r="A31" s="6" t="s">
        <v>204</v>
      </c>
      <c r="B31" s="6" t="s">
        <v>201</v>
      </c>
      <c r="D31" s="40" t="s">
        <v>176</v>
      </c>
      <c r="E31" s="15" t="s">
        <v>58</v>
      </c>
      <c r="F31" s="15">
        <v>24.689552388396699</v>
      </c>
      <c r="G31" s="6" t="s">
        <v>57</v>
      </c>
      <c r="H31" s="10" t="s">
        <v>58</v>
      </c>
      <c r="I31" s="8" t="s">
        <v>58</v>
      </c>
      <c r="J31" s="12" t="s">
        <v>58</v>
      </c>
      <c r="L31" s="3" t="s">
        <v>58</v>
      </c>
      <c r="M31" s="14" t="s">
        <v>58</v>
      </c>
      <c r="O31" s="3">
        <v>755490.15462239506</v>
      </c>
      <c r="P31" s="3">
        <v>63287.680902525201</v>
      </c>
      <c r="Q31" s="3" t="s">
        <v>58</v>
      </c>
      <c r="R31" s="3" t="s">
        <v>58</v>
      </c>
      <c r="S31" s="30">
        <v>12.164333343505801</v>
      </c>
      <c r="T31" s="30">
        <v>1.00365786662589</v>
      </c>
      <c r="U31" s="30">
        <v>-4.4333343505859997E-2</v>
      </c>
      <c r="V31" s="3">
        <v>1520.9283333953799</v>
      </c>
      <c r="W31" s="3">
        <v>10.901333808898899</v>
      </c>
      <c r="X31" s="3">
        <v>14.019516944885201</v>
      </c>
      <c r="Y31" s="3">
        <v>30.889560507902701</v>
      </c>
      <c r="Z31" s="3">
        <v>39.483883657307501</v>
      </c>
      <c r="AA31" s="14" t="s">
        <v>162</v>
      </c>
      <c r="AB31" s="3">
        <v>60</v>
      </c>
      <c r="AC31" s="3">
        <v>3</v>
      </c>
      <c r="AD31" s="11">
        <v>15</v>
      </c>
      <c r="AE31" s="20">
        <v>42907.852627314816</v>
      </c>
      <c r="AF31" s="1">
        <v>10</v>
      </c>
      <c r="AG31" s="6" t="s">
        <v>163</v>
      </c>
      <c r="AH31" s="6" t="s">
        <v>164</v>
      </c>
      <c r="AI31" s="8" t="s">
        <v>177</v>
      </c>
      <c r="AJ31" s="3" t="s">
        <v>58</v>
      </c>
      <c r="AK31" s="3">
        <v>0</v>
      </c>
      <c r="AL31" s="3">
        <v>0</v>
      </c>
      <c r="AM31" s="15" t="s">
        <v>58</v>
      </c>
      <c r="AN31" s="15" t="s">
        <v>58</v>
      </c>
      <c r="AO31" s="3">
        <v>1</v>
      </c>
    </row>
    <row r="32" spans="1:46" x14ac:dyDescent="0.2">
      <c r="A32" s="6" t="s">
        <v>216</v>
      </c>
      <c r="B32" s="6" t="s">
        <v>201</v>
      </c>
      <c r="D32" s="40" t="s">
        <v>176</v>
      </c>
      <c r="E32" s="15" t="s">
        <v>58</v>
      </c>
      <c r="F32" s="15">
        <v>6.9875596879498403</v>
      </c>
      <c r="G32" s="6" t="s">
        <v>57</v>
      </c>
      <c r="H32" s="10" t="s">
        <v>58</v>
      </c>
      <c r="I32" s="8" t="s">
        <v>58</v>
      </c>
      <c r="J32" s="12" t="s">
        <v>58</v>
      </c>
      <c r="L32" s="3" t="s">
        <v>58</v>
      </c>
      <c r="M32" s="14" t="s">
        <v>58</v>
      </c>
      <c r="O32" s="3">
        <v>15287.351093945899</v>
      </c>
      <c r="P32" s="3">
        <v>775.29327594607503</v>
      </c>
      <c r="Q32" s="3" t="s">
        <v>58</v>
      </c>
      <c r="R32" s="3" t="s">
        <v>58</v>
      </c>
      <c r="S32" s="30">
        <v>12.118450164794901</v>
      </c>
      <c r="T32" s="30">
        <v>0.99987212580816198</v>
      </c>
      <c r="U32" s="30">
        <v>1.5498352050769999E-3</v>
      </c>
      <c r="V32" s="3">
        <v>89.724044016266305</v>
      </c>
      <c r="W32" s="3">
        <v>11.7755832672119</v>
      </c>
      <c r="X32" s="3">
        <v>12.258633613586399</v>
      </c>
      <c r="Y32" s="3">
        <v>293.21360302496299</v>
      </c>
      <c r="Z32" s="3">
        <v>449.50308446308799</v>
      </c>
      <c r="AA32" s="14" t="s">
        <v>162</v>
      </c>
      <c r="AB32" s="3">
        <v>60</v>
      </c>
      <c r="AC32" s="3">
        <v>3</v>
      </c>
      <c r="AD32" s="11">
        <v>15</v>
      </c>
      <c r="AE32" s="20">
        <v>42907.965740740743</v>
      </c>
      <c r="AF32" s="1">
        <v>10</v>
      </c>
      <c r="AG32" s="6" t="s">
        <v>163</v>
      </c>
      <c r="AH32" s="6" t="s">
        <v>164</v>
      </c>
      <c r="AI32" s="8" t="s">
        <v>177</v>
      </c>
      <c r="AJ32" s="3" t="s">
        <v>58</v>
      </c>
      <c r="AK32" s="3">
        <v>0</v>
      </c>
      <c r="AL32" s="3">
        <v>0</v>
      </c>
      <c r="AM32" s="15" t="s">
        <v>58</v>
      </c>
      <c r="AN32" s="15" t="s">
        <v>58</v>
      </c>
      <c r="AO32" s="3">
        <v>1</v>
      </c>
    </row>
    <row r="33" spans="1:41" x14ac:dyDescent="0.2">
      <c r="A33" s="6" t="s">
        <v>228</v>
      </c>
      <c r="B33" s="6" t="s">
        <v>201</v>
      </c>
      <c r="D33" s="40" t="s">
        <v>176</v>
      </c>
      <c r="E33" s="15" t="s">
        <v>58</v>
      </c>
      <c r="F33" s="15">
        <v>6.9487503138423499</v>
      </c>
      <c r="G33" s="6" t="s">
        <v>57</v>
      </c>
      <c r="H33" s="10" t="s">
        <v>58</v>
      </c>
      <c r="I33" s="8" t="s">
        <v>58</v>
      </c>
      <c r="J33" s="12" t="s">
        <v>58</v>
      </c>
      <c r="L33" s="3" t="s">
        <v>58</v>
      </c>
      <c r="M33" s="14" t="s">
        <v>58</v>
      </c>
      <c r="O33" s="3">
        <v>13664.550316448</v>
      </c>
      <c r="P33" s="3">
        <v>507.63330179169299</v>
      </c>
      <c r="Q33" s="3" t="s">
        <v>58</v>
      </c>
      <c r="R33" s="3" t="s">
        <v>58</v>
      </c>
      <c r="S33" s="30">
        <v>11.821733474731399</v>
      </c>
      <c r="T33" s="30">
        <v>0.97539055072041603</v>
      </c>
      <c r="U33" s="30">
        <v>0.29826652526855402</v>
      </c>
      <c r="V33" s="3">
        <v>75.463217911682193</v>
      </c>
      <c r="W33" s="3">
        <v>11.5254001617431</v>
      </c>
      <c r="X33" s="3">
        <v>12.0867166519165</v>
      </c>
      <c r="Y33" s="3">
        <v>274.36868743230798</v>
      </c>
      <c r="Z33" s="3">
        <v>336.870882412914</v>
      </c>
      <c r="AA33" s="14" t="s">
        <v>162</v>
      </c>
      <c r="AB33" s="3">
        <v>60</v>
      </c>
      <c r="AC33" s="3">
        <v>3</v>
      </c>
      <c r="AD33" s="11">
        <v>15</v>
      </c>
      <c r="AE33" s="20">
        <v>42908.078738425924</v>
      </c>
      <c r="AF33" s="1">
        <v>10</v>
      </c>
      <c r="AG33" s="6" t="s">
        <v>163</v>
      </c>
      <c r="AH33" s="6" t="s">
        <v>164</v>
      </c>
      <c r="AI33" s="8" t="s">
        <v>177</v>
      </c>
      <c r="AJ33" s="3" t="s">
        <v>58</v>
      </c>
      <c r="AK33" s="3">
        <v>0</v>
      </c>
      <c r="AL33" s="3">
        <v>0</v>
      </c>
      <c r="AM33" s="15" t="s">
        <v>58</v>
      </c>
      <c r="AN33" s="15" t="s">
        <v>58</v>
      </c>
      <c r="AO33" s="3">
        <v>1</v>
      </c>
    </row>
    <row r="37" spans="1:41" x14ac:dyDescent="0.2">
      <c r="A37" s="6" t="s">
        <v>229</v>
      </c>
    </row>
    <row r="38" spans="1:41" x14ac:dyDescent="0.2">
      <c r="A38" s="6" t="s">
        <v>230</v>
      </c>
      <c r="C38" s="6" t="s">
        <v>231</v>
      </c>
      <c r="E38" s="15" t="s">
        <v>232</v>
      </c>
    </row>
    <row r="39" spans="1:41" x14ac:dyDescent="0.2">
      <c r="A39" s="6" t="s">
        <v>233</v>
      </c>
      <c r="E39" s="15" t="s">
        <v>234</v>
      </c>
    </row>
    <row r="40" spans="1:41" x14ac:dyDescent="0.2">
      <c r="A40" s="6" t="s">
        <v>49</v>
      </c>
    </row>
    <row r="41" spans="1:41" x14ac:dyDescent="0.2">
      <c r="A41" s="6" t="s">
        <v>49</v>
      </c>
    </row>
    <row r="43" spans="1:41" x14ac:dyDescent="0.2">
      <c r="C43" s="15" t="s">
        <v>129</v>
      </c>
      <c r="D43" s="3" t="s">
        <v>117</v>
      </c>
      <c r="E43" s="3" t="s">
        <v>235</v>
      </c>
    </row>
    <row r="44" spans="1:41" x14ac:dyDescent="0.2">
      <c r="A44" s="6" t="s">
        <v>139</v>
      </c>
      <c r="B44" s="6">
        <v>7.0493709677293301</v>
      </c>
      <c r="C44" s="14" t="s">
        <v>236</v>
      </c>
      <c r="D44" s="1">
        <f>B44/C44</f>
        <v>4.1732009044099749</v>
      </c>
      <c r="E44" s="15">
        <v>0</v>
      </c>
      <c r="F44" s="6" t="s">
        <v>139</v>
      </c>
    </row>
    <row r="45" spans="1:41" x14ac:dyDescent="0.2">
      <c r="A45" s="6" t="s">
        <v>140</v>
      </c>
      <c r="B45" s="6">
        <v>16.0261505275076</v>
      </c>
      <c r="C45" s="14" t="s">
        <v>237</v>
      </c>
      <c r="D45" s="1">
        <f t="shared" ref="D45:D53" si="0">B45/C45</f>
        <v>16.445511059525501</v>
      </c>
      <c r="E45" s="15">
        <v>9.4077414258398306</v>
      </c>
      <c r="F45" s="6" t="s">
        <v>140</v>
      </c>
    </row>
    <row r="46" spans="1:41" x14ac:dyDescent="0.2">
      <c r="A46" s="6" t="s">
        <v>141</v>
      </c>
      <c r="B46" s="6">
        <v>17.175002596313501</v>
      </c>
      <c r="C46" s="14" t="s">
        <v>238</v>
      </c>
      <c r="D46" s="1">
        <f t="shared" si="0"/>
        <v>10.643243847253828</v>
      </c>
      <c r="E46" s="15">
        <v>3.6054742135681579</v>
      </c>
      <c r="F46" s="6" t="s">
        <v>141</v>
      </c>
    </row>
    <row r="47" spans="1:41" x14ac:dyDescent="0.2">
      <c r="A47" s="6" t="s">
        <v>142</v>
      </c>
      <c r="B47" s="6">
        <v>13.5417823177057</v>
      </c>
      <c r="C47" s="14" t="s">
        <v>239</v>
      </c>
      <c r="D47" s="1">
        <f t="shared" si="0"/>
        <v>7.603044364553198</v>
      </c>
      <c r="E47" s="15">
        <v>0.56527473086752789</v>
      </c>
      <c r="F47" s="6" t="s">
        <v>142</v>
      </c>
    </row>
    <row r="48" spans="1:41" x14ac:dyDescent="0.2">
      <c r="A48" s="6" t="s">
        <v>143</v>
      </c>
      <c r="B48" s="6">
        <v>7.1212115415652999</v>
      </c>
      <c r="C48" s="14" t="s">
        <v>240</v>
      </c>
      <c r="D48" s="1">
        <f t="shared" si="0"/>
        <v>5.1268621609541398</v>
      </c>
      <c r="E48" s="15">
        <v>0</v>
      </c>
      <c r="F48" s="6" t="s">
        <v>143</v>
      </c>
    </row>
    <row r="49" spans="1:6" x14ac:dyDescent="0.2">
      <c r="A49" s="6" t="s">
        <v>144</v>
      </c>
      <c r="B49" s="6">
        <v>7.0182724021388898</v>
      </c>
      <c r="C49" s="14" t="s">
        <v>105</v>
      </c>
      <c r="D49" s="1">
        <f t="shared" si="0"/>
        <v>2.8768127570662774</v>
      </c>
      <c r="E49" s="15">
        <v>0</v>
      </c>
      <c r="F49" s="6" t="s">
        <v>144</v>
      </c>
    </row>
    <row r="50" spans="1:6" x14ac:dyDescent="0.2">
      <c r="A50" s="6" t="s">
        <v>145</v>
      </c>
      <c r="B50" s="6">
        <v>20.986773072476101</v>
      </c>
      <c r="C50" s="14" t="s">
        <v>107</v>
      </c>
      <c r="D50" s="1">
        <f t="shared" si="0"/>
        <v>14.846330696431878</v>
      </c>
      <c r="E50" s="15">
        <v>7.8085610627462074</v>
      </c>
      <c r="F50" s="6" t="s">
        <v>145</v>
      </c>
    </row>
    <row r="51" spans="1:6" x14ac:dyDescent="0.2">
      <c r="A51" s="6" t="s">
        <v>146</v>
      </c>
      <c r="B51" s="6">
        <v>15.4707314822807</v>
      </c>
      <c r="C51" s="14" t="s">
        <v>110</v>
      </c>
      <c r="D51" s="1">
        <f t="shared" si="0"/>
        <v>12.146291499003453</v>
      </c>
      <c r="E51" s="15">
        <v>5.1085218653177833</v>
      </c>
      <c r="F51" s="6" t="s">
        <v>146</v>
      </c>
    </row>
    <row r="52" spans="1:6" x14ac:dyDescent="0.2">
      <c r="A52" s="6" t="s">
        <v>147</v>
      </c>
      <c r="B52" s="6">
        <v>12.275427521271199</v>
      </c>
      <c r="C52" s="14" t="s">
        <v>111</v>
      </c>
      <c r="D52" s="1">
        <f t="shared" si="0"/>
        <v>7.6387227885943991</v>
      </c>
      <c r="E52" s="15">
        <v>0.60095315490872903</v>
      </c>
      <c r="F52" s="6" t="s">
        <v>147</v>
      </c>
    </row>
    <row r="53" spans="1:6" x14ac:dyDescent="0.2">
      <c r="A53" s="6" t="s">
        <v>148</v>
      </c>
      <c r="B53" s="6">
        <v>7.0736464659493699</v>
      </c>
      <c r="C53" s="14" t="s">
        <v>113</v>
      </c>
      <c r="D53" s="1">
        <f t="shared" si="0"/>
        <v>5.5962392926814637</v>
      </c>
      <c r="E53" s="15">
        <v>0</v>
      </c>
      <c r="F53" s="6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3"/>
  <sheetViews>
    <sheetView showGridLines="0" topLeftCell="A27" zoomScale="90" zoomScaleNormal="90" workbookViewId="0">
      <selection activeCell="B70" sqref="B70"/>
    </sheetView>
  </sheetViews>
  <sheetFormatPr defaultColWidth="8.6640625" defaultRowHeight="10.199999999999999" x14ac:dyDescent="0.2"/>
  <cols>
    <col min="1" max="1" width="14.1640625" style="6" customWidth="1"/>
    <col min="2" max="2" width="16" style="6" customWidth="1"/>
    <col min="3" max="3" width="17.6640625" style="6" customWidth="1"/>
    <col min="4" max="4" width="17.1640625" style="6" customWidth="1"/>
    <col min="5" max="6" width="16.6640625" style="15" customWidth="1"/>
    <col min="7" max="7" width="12.6640625" style="15" customWidth="1"/>
    <col min="8" max="8" width="10.6640625" style="6" bestFit="1" customWidth="1"/>
    <col min="9" max="9" width="14.1640625" style="10" customWidth="1"/>
    <col min="10" max="10" width="11" style="8" customWidth="1"/>
    <col min="11" max="11" width="11" style="12" customWidth="1"/>
    <col min="12" max="12" width="12" style="8" customWidth="1"/>
    <col min="13" max="13" width="16.1640625" style="3" customWidth="1"/>
    <col min="14" max="14" width="15.5" style="14" customWidth="1"/>
    <col min="15" max="15" width="27.6640625" style="6" customWidth="1"/>
    <col min="16" max="16" width="15.6640625" style="3" customWidth="1"/>
    <col min="17" max="17" width="13.6640625" style="3" customWidth="1"/>
    <col min="18" max="18" width="15.6640625" style="3" customWidth="1"/>
    <col min="19" max="19" width="13.6640625" style="3" customWidth="1"/>
    <col min="20" max="20" width="9.6640625" style="30" customWidth="1"/>
    <col min="21" max="21" width="11.1640625" style="30" customWidth="1"/>
    <col min="22" max="22" width="10.6640625" style="30" customWidth="1"/>
    <col min="23" max="23" width="10.6640625" style="3" customWidth="1"/>
    <col min="24" max="24" width="12.6640625" style="3" customWidth="1"/>
    <col min="25" max="25" width="10.6640625" style="3" customWidth="1"/>
    <col min="26" max="26" width="11.1640625" style="3" customWidth="1"/>
    <col min="27" max="27" width="15.1640625" style="3" customWidth="1"/>
    <col min="28" max="28" width="17.6640625" style="14" customWidth="1"/>
    <col min="29" max="29" width="15.5" style="3" customWidth="1"/>
    <col min="30" max="30" width="11.1640625" style="3" customWidth="1"/>
    <col min="31" max="31" width="12.1640625" style="11" customWidth="1"/>
    <col min="32" max="32" width="16.6640625" style="20" customWidth="1"/>
    <col min="33" max="33" width="14" style="1" customWidth="1"/>
    <col min="34" max="34" width="14.6640625" style="6" customWidth="1"/>
    <col min="35" max="35" width="14.1640625" style="6" customWidth="1"/>
    <col min="36" max="36" width="12.6640625" style="8" customWidth="1"/>
    <col min="37" max="37" width="10.6640625" style="3" customWidth="1"/>
    <col min="38" max="38" width="17.1640625" style="3" customWidth="1"/>
    <col min="39" max="39" width="17" style="3" customWidth="1"/>
    <col min="40" max="40" width="14.5" style="15" customWidth="1"/>
    <col min="41" max="41" width="13.6640625" style="15" customWidth="1"/>
    <col min="42" max="42" width="14.1640625" style="3" customWidth="1"/>
    <col min="43" max="45" width="13.5" style="6" customWidth="1"/>
    <col min="46" max="46" width="11" style="13" customWidth="1"/>
    <col min="47" max="47" width="13.5" style="13" customWidth="1"/>
    <col min="48" max="48" width="12.5" style="6" customWidth="1"/>
    <col min="49" max="51" width="14.1640625" style="4" customWidth="1"/>
  </cols>
  <sheetData>
    <row r="1" spans="1:51" x14ac:dyDescent="0.2">
      <c r="A1" s="7"/>
    </row>
    <row r="2" spans="1:51" x14ac:dyDescent="0.2">
      <c r="A2" s="7" t="s">
        <v>0</v>
      </c>
      <c r="C2" s="7" t="s">
        <v>1</v>
      </c>
      <c r="D2" s="7" t="s">
        <v>2</v>
      </c>
      <c r="E2" s="19" t="s">
        <v>3</v>
      </c>
      <c r="F2" s="19"/>
      <c r="G2" s="17" t="s">
        <v>4</v>
      </c>
      <c r="H2" s="13"/>
    </row>
    <row r="3" spans="1:51" x14ac:dyDescent="0.2">
      <c r="A3" s="6" t="s">
        <v>97</v>
      </c>
      <c r="C3" s="6" t="s">
        <v>53</v>
      </c>
      <c r="D3" s="6" t="s">
        <v>54</v>
      </c>
      <c r="E3" s="18" t="s">
        <v>55</v>
      </c>
      <c r="F3" s="18"/>
      <c r="G3" s="18" t="s">
        <v>98</v>
      </c>
      <c r="AM3" s="4"/>
    </row>
    <row r="4" spans="1:51" x14ac:dyDescent="0.2">
      <c r="G4" s="15" t="s">
        <v>103</v>
      </c>
      <c r="Y4" s="4"/>
      <c r="Z4" s="4"/>
      <c r="AM4" s="4"/>
      <c r="AN4" s="16"/>
      <c r="AO4" s="16"/>
      <c r="AP4" s="4"/>
      <c r="AT4" s="6"/>
      <c r="AU4" s="6"/>
    </row>
    <row r="5" spans="1:51" s="5" customFormat="1" x14ac:dyDescent="0.2">
      <c r="A5" s="22" t="s">
        <v>8</v>
      </c>
      <c r="B5" s="26" t="s">
        <v>50</v>
      </c>
      <c r="C5" s="26" t="s">
        <v>51</v>
      </c>
      <c r="D5" s="7" t="s">
        <v>9</v>
      </c>
      <c r="E5" s="9" t="s">
        <v>15</v>
      </c>
      <c r="F5" s="9"/>
      <c r="G5" s="27" t="s">
        <v>16</v>
      </c>
      <c r="H5" s="27" t="s">
        <v>17</v>
      </c>
      <c r="I5" s="31" t="s">
        <v>20</v>
      </c>
      <c r="J5" s="2"/>
      <c r="K5" s="2"/>
      <c r="L5" s="2"/>
    </row>
    <row r="6" spans="1:51" x14ac:dyDescent="0.2">
      <c r="A6" s="6" t="s">
        <v>59</v>
      </c>
      <c r="B6" s="15">
        <v>8.06</v>
      </c>
      <c r="C6" s="15">
        <v>6.5912304078532902</v>
      </c>
      <c r="D6" s="6" t="s">
        <v>57</v>
      </c>
      <c r="E6" s="6"/>
      <c r="F6" s="6"/>
      <c r="G6" s="3">
        <v>3378492.5771286902</v>
      </c>
      <c r="H6" s="3">
        <v>171335.67528995199</v>
      </c>
      <c r="I6" s="30">
        <v>16.500949859619102</v>
      </c>
      <c r="J6" s="4"/>
      <c r="K6" s="4"/>
      <c r="L6" s="4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x14ac:dyDescent="0.2">
      <c r="A7" s="6" t="s">
        <v>60</v>
      </c>
      <c r="B7" s="15">
        <v>15.625</v>
      </c>
      <c r="C7" s="15">
        <v>14.6283042329155</v>
      </c>
      <c r="D7" s="6" t="s">
        <v>57</v>
      </c>
      <c r="E7" s="6"/>
      <c r="F7" s="6"/>
      <c r="G7" s="3">
        <v>7498086.7317277798</v>
      </c>
      <c r="H7" s="3">
        <v>371561.405984624</v>
      </c>
      <c r="I7" s="30">
        <v>16.5</v>
      </c>
      <c r="J7" s="4"/>
      <c r="K7" s="4"/>
      <c r="L7" s="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x14ac:dyDescent="0.2">
      <c r="A8" s="6" t="s">
        <v>63</v>
      </c>
      <c r="B8" s="15">
        <v>31.25</v>
      </c>
      <c r="C8" s="15">
        <v>23.913283442772201</v>
      </c>
      <c r="D8" s="6" t="s">
        <v>57</v>
      </c>
      <c r="E8" s="6"/>
      <c r="F8" s="6"/>
      <c r="G8" s="3">
        <v>12257324.5975319</v>
      </c>
      <c r="H8" s="3">
        <v>612055.11561420199</v>
      </c>
      <c r="I8" s="30">
        <v>16.468132019042901</v>
      </c>
      <c r="J8" s="4"/>
      <c r="K8" s="4"/>
      <c r="L8" s="4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x14ac:dyDescent="0.2">
      <c r="A9" s="6" t="s">
        <v>64</v>
      </c>
      <c r="B9" s="15">
        <v>62.5</v>
      </c>
      <c r="C9" s="15">
        <v>11.9941672886129</v>
      </c>
      <c r="D9" s="6" t="s">
        <v>57</v>
      </c>
      <c r="E9" s="6"/>
      <c r="F9" s="6"/>
      <c r="G9" s="3">
        <v>6147896.9245464904</v>
      </c>
      <c r="H9" s="3">
        <v>349753.587443311</v>
      </c>
      <c r="I9" s="30">
        <v>16.4012336730957</v>
      </c>
      <c r="J9" s="4"/>
      <c r="K9" s="4"/>
      <c r="L9" s="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x14ac:dyDescent="0.2">
      <c r="A10" s="6" t="s">
        <v>56</v>
      </c>
      <c r="B10" s="15">
        <v>125</v>
      </c>
      <c r="C10" s="15">
        <v>142.78694087176601</v>
      </c>
      <c r="D10" s="6" t="s">
        <v>57</v>
      </c>
      <c r="E10" s="6" t="s">
        <v>98</v>
      </c>
      <c r="F10" s="6"/>
      <c r="G10" s="3">
        <v>73188857.010885894</v>
      </c>
      <c r="H10" s="3">
        <v>3559953.3261708398</v>
      </c>
      <c r="I10" s="30">
        <v>16.532716751098601</v>
      </c>
      <c r="J10" s="4"/>
      <c r="K10" s="4"/>
      <c r="L10" s="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36" customFormat="1" x14ac:dyDescent="0.2">
      <c r="A11" s="6" t="s">
        <v>61</v>
      </c>
      <c r="B11" s="15">
        <v>250</v>
      </c>
      <c r="C11" s="15">
        <v>254.88996251411299</v>
      </c>
      <c r="D11" s="6" t="s">
        <v>57</v>
      </c>
      <c r="E11" s="6"/>
      <c r="F11" s="6"/>
      <c r="G11" s="3">
        <v>130649938.33511101</v>
      </c>
      <c r="H11" s="3">
        <v>6329329.4374032402</v>
      </c>
      <c r="I11" s="30">
        <v>16.434700012206999</v>
      </c>
      <c r="J11" s="34"/>
      <c r="K11" s="34"/>
      <c r="L11" s="34"/>
    </row>
    <row r="12" spans="1:51" x14ac:dyDescent="0.2">
      <c r="A12" s="32" t="s">
        <v>65</v>
      </c>
      <c r="B12" s="33">
        <v>500</v>
      </c>
      <c r="C12" s="33">
        <v>307.903032034891</v>
      </c>
      <c r="D12" s="32" t="s">
        <v>57</v>
      </c>
      <c r="E12" s="32"/>
      <c r="F12" s="32"/>
      <c r="G12" s="34">
        <v>157823053.33551499</v>
      </c>
      <c r="H12" s="34">
        <v>7371452.1442611897</v>
      </c>
      <c r="I12" s="35">
        <v>16.3362503051757</v>
      </c>
      <c r="J12" s="4"/>
      <c r="K12" s="4"/>
      <c r="L12" s="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4" spans="1:51" x14ac:dyDescent="0.2">
      <c r="A14" s="6" t="s">
        <v>62</v>
      </c>
      <c r="B14" s="15">
        <v>16.125</v>
      </c>
      <c r="C14" s="15">
        <v>14.1057971255364</v>
      </c>
      <c r="D14" s="6" t="s">
        <v>57</v>
      </c>
      <c r="E14" s="6"/>
      <c r="F14" s="6"/>
      <c r="G14" s="3">
        <v>7230263.2337547597</v>
      </c>
      <c r="H14" s="3">
        <v>360156.14369101101</v>
      </c>
      <c r="I14" s="30">
        <v>16.4675178527832</v>
      </c>
      <c r="J14" s="4"/>
      <c r="K14" s="4"/>
      <c r="L14" s="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x14ac:dyDescent="0.2">
      <c r="A15" s="6" t="s">
        <v>63</v>
      </c>
      <c r="B15" s="15" t="s">
        <v>58</v>
      </c>
      <c r="C15" s="15">
        <v>28.668286001257101</v>
      </c>
      <c r="D15" s="6" t="s">
        <v>57</v>
      </c>
      <c r="E15" s="6"/>
      <c r="F15" s="6"/>
      <c r="G15" s="3">
        <v>14694614.732152101</v>
      </c>
      <c r="H15" s="3">
        <v>688371.60056841502</v>
      </c>
      <c r="I15" s="30">
        <v>17.189933776855401</v>
      </c>
      <c r="J15" s="4"/>
      <c r="K15" s="4"/>
      <c r="L15" s="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x14ac:dyDescent="0.2">
      <c r="A16" s="6" t="s">
        <v>61</v>
      </c>
      <c r="B16" s="15" t="s">
        <v>58</v>
      </c>
      <c r="C16" s="15">
        <v>176.27582371477601</v>
      </c>
      <c r="D16" s="6" t="s">
        <v>57</v>
      </c>
      <c r="E16" s="6"/>
      <c r="F16" s="6"/>
      <c r="G16" s="3">
        <v>90354383.794266701</v>
      </c>
      <c r="H16" s="3">
        <v>4007604.7851417498</v>
      </c>
      <c r="I16" s="30">
        <v>17.255599975585898</v>
      </c>
      <c r="J16" s="4"/>
      <c r="K16" s="4"/>
      <c r="L16" s="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9" spans="1:51" x14ac:dyDescent="0.2">
      <c r="A19" s="6" t="s">
        <v>66</v>
      </c>
      <c r="B19" s="15" t="s">
        <v>58</v>
      </c>
      <c r="C19" s="15">
        <v>3.0514398995530002E-3</v>
      </c>
      <c r="D19" s="6" t="s">
        <v>57</v>
      </c>
      <c r="E19" s="6"/>
      <c r="F19" s="6"/>
      <c r="G19" s="3">
        <v>1564.08840417895</v>
      </c>
      <c r="H19" s="3">
        <v>168.20104190828701</v>
      </c>
      <c r="I19" s="30">
        <v>16.7301845550537</v>
      </c>
      <c r="J19" s="4"/>
      <c r="K19" s="4"/>
      <c r="L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x14ac:dyDescent="0.2">
      <c r="A20" s="6" t="s">
        <v>66</v>
      </c>
      <c r="B20" s="15" t="s">
        <v>58</v>
      </c>
      <c r="C20" s="15">
        <v>9.3174610949687001E-2</v>
      </c>
      <c r="D20" s="6" t="s">
        <v>57</v>
      </c>
      <c r="E20" s="6"/>
      <c r="F20" s="6"/>
      <c r="G20" s="3">
        <v>47758.872318483598</v>
      </c>
      <c r="H20" s="3">
        <v>2617.8127218086302</v>
      </c>
      <c r="I20" s="30">
        <v>16.4345989227294</v>
      </c>
      <c r="J20" s="4"/>
      <c r="K20" s="4"/>
      <c r="L20" s="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x14ac:dyDescent="0.2">
      <c r="A21" s="6" t="s">
        <v>66</v>
      </c>
      <c r="B21" s="15" t="s">
        <v>58</v>
      </c>
      <c r="C21" s="15">
        <v>8.9955006775167004E-2</v>
      </c>
      <c r="D21" s="6" t="s">
        <v>57</v>
      </c>
      <c r="E21" s="6"/>
      <c r="F21" s="6"/>
      <c r="G21" s="3">
        <v>46108.587298565501</v>
      </c>
      <c r="H21" s="3">
        <v>1572.07324697373</v>
      </c>
      <c r="I21" s="30">
        <v>16.7962322235107</v>
      </c>
      <c r="J21" s="4"/>
      <c r="K21" s="4"/>
      <c r="L21" s="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x14ac:dyDescent="0.2">
      <c r="A22" s="6" t="s">
        <v>66</v>
      </c>
      <c r="B22" s="15" t="s">
        <v>58</v>
      </c>
      <c r="C22" s="15">
        <v>0.114445353914577</v>
      </c>
      <c r="D22" s="6" t="s">
        <v>57</v>
      </c>
      <c r="E22" s="6"/>
      <c r="F22" s="6"/>
      <c r="G22" s="3">
        <v>58661.699676979399</v>
      </c>
      <c r="H22" s="3">
        <v>1671.7020468269</v>
      </c>
      <c r="I22" s="30">
        <v>17.222417831420799</v>
      </c>
      <c r="J22" s="4"/>
      <c r="K22" s="4"/>
      <c r="L22" s="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x14ac:dyDescent="0.2">
      <c r="A23" s="6" t="s">
        <v>66</v>
      </c>
      <c r="B23" s="15" t="s">
        <v>58</v>
      </c>
      <c r="C23" s="15">
        <v>6.7833276042870002E-3</v>
      </c>
      <c r="D23" s="6" t="s">
        <v>57</v>
      </c>
      <c r="E23" s="6"/>
      <c r="F23" s="6"/>
      <c r="G23" s="3">
        <v>3476.9565834035702</v>
      </c>
      <c r="H23" s="3">
        <v>151.155204349277</v>
      </c>
      <c r="I23" s="30">
        <v>15.351016998291</v>
      </c>
      <c r="J23" s="4"/>
      <c r="K23" s="4"/>
      <c r="L23" s="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x14ac:dyDescent="0.2">
      <c r="A24" s="6" t="s">
        <v>66</v>
      </c>
      <c r="B24" s="15" t="s">
        <v>58</v>
      </c>
      <c r="C24" s="15">
        <v>7.5585827958339997E-3</v>
      </c>
      <c r="D24" s="6" t="s">
        <v>57</v>
      </c>
      <c r="E24" s="6"/>
      <c r="F24" s="6"/>
      <c r="G24" s="3">
        <v>3874.33214880687</v>
      </c>
      <c r="H24" s="3">
        <v>136.160251055359</v>
      </c>
      <c r="I24" s="30">
        <v>16.27046585083</v>
      </c>
      <c r="J24" s="4"/>
      <c r="K24" s="4"/>
      <c r="L24" s="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x14ac:dyDescent="0.2">
      <c r="A25" s="6" t="s">
        <v>66</v>
      </c>
      <c r="B25" s="15" t="s">
        <v>58</v>
      </c>
      <c r="C25" s="15">
        <v>0.43773310478233002</v>
      </c>
      <c r="D25" s="6" t="s">
        <v>57</v>
      </c>
      <c r="E25" s="6"/>
      <c r="F25" s="6"/>
      <c r="G25" s="3">
        <v>224370.55811439201</v>
      </c>
      <c r="H25" s="3">
        <v>6108.8726286012397</v>
      </c>
      <c r="I25" s="30">
        <v>17.1243171691894</v>
      </c>
      <c r="J25" s="4"/>
      <c r="K25" s="4"/>
      <c r="L25" s="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x14ac:dyDescent="0.2">
      <c r="B26" s="15" t="s">
        <v>131</v>
      </c>
      <c r="C26" s="15">
        <f>AVERAGE(C19:C25)</f>
        <v>0.10752877524591929</v>
      </c>
      <c r="E26" s="6"/>
      <c r="F26" s="6"/>
      <c r="G26" s="3"/>
      <c r="H26" s="3"/>
      <c r="I26" s="30"/>
      <c r="J26" s="4"/>
      <c r="K26" s="4"/>
      <c r="L26" s="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x14ac:dyDescent="0.2">
      <c r="B27" s="15"/>
      <c r="C27" s="15"/>
      <c r="E27" s="6"/>
      <c r="F27" s="6"/>
      <c r="G27" s="3"/>
      <c r="H27" s="3"/>
      <c r="I27" s="30"/>
      <c r="J27" s="4"/>
      <c r="K27" s="4"/>
      <c r="L27" s="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x14ac:dyDescent="0.2">
      <c r="B28" s="15"/>
      <c r="C28" s="15"/>
      <c r="E28" s="6"/>
      <c r="F28" s="6"/>
      <c r="G28" s="3"/>
      <c r="H28" s="3"/>
      <c r="I28" s="30"/>
      <c r="J28" s="4"/>
      <c r="K28" s="4"/>
      <c r="L28" s="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x14ac:dyDescent="0.2">
      <c r="A29" s="22" t="s">
        <v>8</v>
      </c>
      <c r="B29" s="26" t="s">
        <v>50</v>
      </c>
      <c r="C29" s="26" t="s">
        <v>51</v>
      </c>
      <c r="D29" s="7" t="s">
        <v>9</v>
      </c>
      <c r="E29" s="9" t="s">
        <v>15</v>
      </c>
      <c r="F29" s="9"/>
      <c r="G29" s="27" t="s">
        <v>16</v>
      </c>
      <c r="H29" s="27" t="s">
        <v>17</v>
      </c>
      <c r="I29" s="31" t="s">
        <v>20</v>
      </c>
      <c r="J29" s="4"/>
      <c r="K29" s="4"/>
      <c r="L29" s="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2">
      <c r="A30" s="6" t="s">
        <v>81</v>
      </c>
      <c r="B30" s="15" t="s">
        <v>58</v>
      </c>
      <c r="C30" s="15">
        <v>3.6864640314228002E-2</v>
      </c>
      <c r="D30" s="6" t="s">
        <v>57</v>
      </c>
      <c r="E30" s="6"/>
      <c r="F30" s="6"/>
      <c r="G30" s="3">
        <v>18895.851905243999</v>
      </c>
      <c r="H30" s="3">
        <v>914.91581997070205</v>
      </c>
      <c r="I30" s="30">
        <v>17.156499862670799</v>
      </c>
      <c r="J30" s="4"/>
      <c r="K30" s="4"/>
      <c r="L30" s="4"/>
      <c r="M30" s="6" t="s">
        <v>81</v>
      </c>
      <c r="N30" s="15" t="s">
        <v>58</v>
      </c>
      <c r="O30" s="15">
        <v>3.6864640314228002E-2</v>
      </c>
      <c r="P30" s="6" t="s">
        <v>57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x14ac:dyDescent="0.2">
      <c r="A31" s="6" t="s">
        <v>76</v>
      </c>
      <c r="B31" s="15" t="s">
        <v>58</v>
      </c>
      <c r="C31" s="15">
        <v>5.3429349632600001E-3</v>
      </c>
      <c r="D31" s="6" t="s">
        <v>57</v>
      </c>
      <c r="E31" s="6"/>
      <c r="F31" s="6"/>
      <c r="G31" s="3">
        <v>2738.6489314570099</v>
      </c>
      <c r="H31" s="3">
        <v>188.74235141752001</v>
      </c>
      <c r="I31" s="30">
        <v>16.435266494750898</v>
      </c>
      <c r="J31" s="4"/>
      <c r="K31" s="4"/>
      <c r="L31" s="4"/>
      <c r="M31" s="6" t="s">
        <v>72</v>
      </c>
      <c r="N31" s="15" t="s">
        <v>58</v>
      </c>
      <c r="O31" s="15">
        <v>7.5941027888530004E-3</v>
      </c>
      <c r="P31" s="6" t="s">
        <v>57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x14ac:dyDescent="0.2">
      <c r="A32" s="6" t="s">
        <v>70</v>
      </c>
      <c r="B32" s="15" t="s">
        <v>58</v>
      </c>
      <c r="C32" s="15">
        <v>4.3160611548470002E-3</v>
      </c>
      <c r="D32" s="6" t="s">
        <v>57</v>
      </c>
      <c r="E32" s="6"/>
      <c r="F32" s="6"/>
      <c r="G32" s="3">
        <v>2212.30023406705</v>
      </c>
      <c r="H32" s="3">
        <v>137.511876183194</v>
      </c>
      <c r="I32" s="30">
        <v>16.8948154449462</v>
      </c>
      <c r="J32" s="4"/>
      <c r="K32" s="4"/>
      <c r="L32" s="4"/>
      <c r="M32" s="6" t="s">
        <v>86</v>
      </c>
      <c r="N32" s="15" t="s">
        <v>58</v>
      </c>
      <c r="O32" s="15">
        <v>8.3454806436509994E-3</v>
      </c>
      <c r="P32" s="6" t="s">
        <v>57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x14ac:dyDescent="0.2">
      <c r="A33" s="6" t="s">
        <v>79</v>
      </c>
      <c r="B33" s="15" t="s">
        <v>58</v>
      </c>
      <c r="C33" s="15">
        <v>3.113595821369E-3</v>
      </c>
      <c r="D33" s="6" t="s">
        <v>57</v>
      </c>
      <c r="E33" s="6"/>
      <c r="F33" s="6"/>
      <c r="G33" s="3">
        <v>1595.9479065001699</v>
      </c>
      <c r="H33" s="3">
        <v>138.347808837152</v>
      </c>
      <c r="I33" s="30">
        <v>16.039932250976499</v>
      </c>
      <c r="J33" s="4"/>
      <c r="K33" s="4"/>
      <c r="L33" s="4"/>
      <c r="M33" s="6" t="s">
        <v>83</v>
      </c>
      <c r="N33" s="15" t="s">
        <v>58</v>
      </c>
      <c r="O33" s="15">
        <v>8.0285237895929996E-3</v>
      </c>
      <c r="P33" s="6" t="s">
        <v>57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x14ac:dyDescent="0.2">
      <c r="A34" s="6" t="s">
        <v>72</v>
      </c>
      <c r="B34" s="15" t="s">
        <v>58</v>
      </c>
      <c r="C34" s="15">
        <v>7.5941027888530004E-3</v>
      </c>
      <c r="D34" s="6" t="s">
        <v>57</v>
      </c>
      <c r="E34" s="6"/>
      <c r="F34" s="6"/>
      <c r="G34" s="3">
        <v>3892.5387696237999</v>
      </c>
      <c r="H34" s="3">
        <v>301.63109304901099</v>
      </c>
      <c r="I34" s="30">
        <v>16.959333419799801</v>
      </c>
      <c r="J34" s="4"/>
      <c r="K34" s="4"/>
      <c r="L34" s="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x14ac:dyDescent="0.2">
      <c r="A35" s="6" t="s">
        <v>74</v>
      </c>
      <c r="B35" s="15" t="s">
        <v>58</v>
      </c>
      <c r="C35" s="15">
        <v>0.108556549457703</v>
      </c>
      <c r="D35" s="6" t="s">
        <v>57</v>
      </c>
      <c r="E35" s="6"/>
      <c r="F35" s="6"/>
      <c r="G35" s="3">
        <v>55643.252298473999</v>
      </c>
      <c r="H35" s="3">
        <v>2535.9016629067</v>
      </c>
      <c r="I35" s="30">
        <v>16.960016250610298</v>
      </c>
      <c r="J35" s="4"/>
      <c r="K35" s="4"/>
      <c r="L35" s="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x14ac:dyDescent="0.2">
      <c r="A36" s="6" t="s">
        <v>82</v>
      </c>
      <c r="B36" s="15" t="s">
        <v>58</v>
      </c>
      <c r="C36" s="15">
        <v>4.1872936916829999E-3</v>
      </c>
      <c r="D36" s="6" t="s">
        <v>57</v>
      </c>
      <c r="E36" s="6"/>
      <c r="F36" s="6"/>
      <c r="G36" s="3">
        <v>2146.2973952106099</v>
      </c>
      <c r="H36" s="3">
        <v>131.515534426599</v>
      </c>
      <c r="I36" s="30">
        <v>16.631567001342699</v>
      </c>
      <c r="J36" s="4"/>
      <c r="K36" s="4"/>
      <c r="L36" s="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x14ac:dyDescent="0.2">
      <c r="A37" s="6" t="s">
        <v>90</v>
      </c>
      <c r="B37" s="15" t="s">
        <v>58</v>
      </c>
      <c r="C37" s="15">
        <v>3.0726744768313E-2</v>
      </c>
      <c r="D37" s="6" t="s">
        <v>57</v>
      </c>
      <c r="E37" s="6"/>
      <c r="F37" s="6"/>
      <c r="G37" s="3">
        <v>15749.7269395083</v>
      </c>
      <c r="H37" s="3">
        <v>512.24173500081395</v>
      </c>
      <c r="I37" s="30">
        <v>17.3868503570556</v>
      </c>
      <c r="J37" s="4"/>
      <c r="K37" s="4"/>
      <c r="L37" s="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x14ac:dyDescent="0.2">
      <c r="A38" s="6" t="s">
        <v>83</v>
      </c>
      <c r="B38" s="15" t="s">
        <v>58</v>
      </c>
      <c r="C38" s="15">
        <v>8.0285237895929996E-3</v>
      </c>
      <c r="D38" s="6" t="s">
        <v>57</v>
      </c>
      <c r="E38" s="6"/>
      <c r="F38" s="6"/>
      <c r="G38" s="3">
        <v>4115.21162970161</v>
      </c>
      <c r="H38" s="3">
        <v>261.37279256933698</v>
      </c>
      <c r="I38" s="30">
        <v>16.500282287597599</v>
      </c>
      <c r="J38" s="4"/>
      <c r="K38" s="4"/>
      <c r="L38" s="4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x14ac:dyDescent="0.2">
      <c r="A39" s="6" t="s">
        <v>71</v>
      </c>
      <c r="B39" s="15" t="s">
        <v>58</v>
      </c>
      <c r="C39" s="15">
        <v>2.6169005557331999E-2</v>
      </c>
      <c r="D39" s="6" t="s">
        <v>57</v>
      </c>
      <c r="E39" s="6"/>
      <c r="F39" s="6"/>
      <c r="G39" s="3">
        <v>13413.5488452878</v>
      </c>
      <c r="H39" s="3">
        <v>539.121316907096</v>
      </c>
      <c r="I39" s="30">
        <v>16.960533142089801</v>
      </c>
      <c r="J39" s="4"/>
      <c r="K39" s="4"/>
      <c r="L39" s="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x14ac:dyDescent="0.2">
      <c r="A40" s="6" t="s">
        <v>69</v>
      </c>
      <c r="B40" s="15" t="s">
        <v>58</v>
      </c>
      <c r="C40" s="15">
        <v>2.9885326354537001E-2</v>
      </c>
      <c r="D40" s="6" t="s">
        <v>57</v>
      </c>
      <c r="E40" s="6"/>
      <c r="F40" s="6"/>
      <c r="G40" s="3">
        <v>15318.437834242801</v>
      </c>
      <c r="H40" s="3">
        <v>483.96645336155098</v>
      </c>
      <c r="I40" s="30">
        <v>16.8620491027832</v>
      </c>
      <c r="J40" s="4"/>
      <c r="K40" s="4"/>
      <c r="L40" s="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x14ac:dyDescent="0.2">
      <c r="A41" s="6" t="s">
        <v>78</v>
      </c>
      <c r="B41" s="15" t="s">
        <v>58</v>
      </c>
      <c r="C41" s="15">
        <v>1.4019345800394E-2</v>
      </c>
      <c r="D41" s="6" t="s">
        <v>57</v>
      </c>
      <c r="E41" s="6"/>
      <c r="F41" s="6"/>
      <c r="G41" s="3">
        <v>7185.9505421624499</v>
      </c>
      <c r="H41" s="3">
        <v>310.47910283925</v>
      </c>
      <c r="I41" s="30">
        <v>16.532983779907202</v>
      </c>
      <c r="J41" s="4"/>
      <c r="K41" s="4"/>
      <c r="L41" s="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x14ac:dyDescent="0.2">
      <c r="A42" s="6" t="s">
        <v>96</v>
      </c>
      <c r="B42" s="15" t="s">
        <v>58</v>
      </c>
      <c r="C42" s="15">
        <v>8.0753981915960005E-3</v>
      </c>
      <c r="D42" s="6" t="s">
        <v>57</v>
      </c>
      <c r="E42" s="6"/>
      <c r="F42" s="6"/>
      <c r="G42" s="3">
        <v>4139.2382240438101</v>
      </c>
      <c r="H42" s="3">
        <v>227.80989049915701</v>
      </c>
      <c r="I42" s="30">
        <v>16.4349155426025</v>
      </c>
      <c r="J42" s="4"/>
      <c r="K42" s="4"/>
      <c r="L42" s="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x14ac:dyDescent="0.2">
      <c r="A43" s="6" t="s">
        <v>91</v>
      </c>
      <c r="B43" s="15" t="s">
        <v>58</v>
      </c>
      <c r="C43" s="15">
        <v>1.1519056203352E-2</v>
      </c>
      <c r="D43" s="6" t="s">
        <v>57</v>
      </c>
      <c r="E43" s="6"/>
      <c r="F43" s="6"/>
      <c r="G43" s="3">
        <v>5904.3673897645403</v>
      </c>
      <c r="H43" s="3">
        <v>284.63173106532298</v>
      </c>
      <c r="I43" s="30">
        <v>17.3548164367675</v>
      </c>
      <c r="J43" s="4"/>
      <c r="K43" s="4"/>
      <c r="L43" s="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x14ac:dyDescent="0.2">
      <c r="A44" s="6" t="s">
        <v>86</v>
      </c>
      <c r="B44" s="15" t="s">
        <v>58</v>
      </c>
      <c r="C44" s="15">
        <v>8.3454806436509994E-3</v>
      </c>
      <c r="D44" s="6" t="s">
        <v>57</v>
      </c>
      <c r="E44" s="6"/>
      <c r="F44" s="6"/>
      <c r="G44" s="3">
        <v>4277.67543576563</v>
      </c>
      <c r="H44" s="3">
        <v>240.30119515387901</v>
      </c>
      <c r="I44" s="30">
        <v>16.204668045043899</v>
      </c>
      <c r="J44" s="4"/>
      <c r="K44" s="4"/>
      <c r="L44" s="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x14ac:dyDescent="0.2">
      <c r="A45" s="6" t="s">
        <v>94</v>
      </c>
      <c r="B45" s="15" t="s">
        <v>58</v>
      </c>
      <c r="C45" s="15">
        <v>0.114050436306466</v>
      </c>
      <c r="D45" s="6" t="s">
        <v>57</v>
      </c>
      <c r="E45" s="6"/>
      <c r="F45" s="6"/>
      <c r="G45" s="3">
        <v>58459.275224332298</v>
      </c>
      <c r="H45" s="3">
        <v>2767.0536776916601</v>
      </c>
      <c r="I45" s="30">
        <v>17.255834579467699</v>
      </c>
      <c r="J45" s="4"/>
      <c r="K45" s="4"/>
      <c r="L45" s="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x14ac:dyDescent="0.2">
      <c r="A46" s="6" t="s">
        <v>89</v>
      </c>
      <c r="B46" s="15" t="s">
        <v>58</v>
      </c>
      <c r="C46" s="15">
        <v>2.8724756846937999E-2</v>
      </c>
      <c r="D46" s="6" t="s">
        <v>57</v>
      </c>
      <c r="E46" s="6"/>
      <c r="F46" s="6"/>
      <c r="G46" s="3">
        <v>14723.5602129125</v>
      </c>
      <c r="H46" s="3">
        <v>705.287223343086</v>
      </c>
      <c r="I46" s="30">
        <v>17.320716857910099</v>
      </c>
      <c r="J46" s="4"/>
      <c r="K46" s="4"/>
      <c r="L46" s="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x14ac:dyDescent="0.2">
      <c r="A47" s="6" t="s">
        <v>84</v>
      </c>
      <c r="B47" s="15" t="s">
        <v>58</v>
      </c>
      <c r="C47" s="15">
        <v>7.9592744488272998E-2</v>
      </c>
      <c r="D47" s="6" t="s">
        <v>57</v>
      </c>
      <c r="E47" s="6"/>
      <c r="F47" s="6"/>
      <c r="G47" s="3">
        <v>40797.162260712197</v>
      </c>
      <c r="H47" s="3">
        <v>1830.45245943449</v>
      </c>
      <c r="I47" s="30">
        <v>17.3205165863037</v>
      </c>
      <c r="J47" s="4"/>
      <c r="K47" s="4"/>
      <c r="L47" s="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x14ac:dyDescent="0.2">
      <c r="A48" s="6" t="s">
        <v>73</v>
      </c>
      <c r="B48" s="15" t="s">
        <v>58</v>
      </c>
      <c r="C48" s="15">
        <v>50.192562447146699</v>
      </c>
      <c r="D48" s="6" t="s">
        <v>57</v>
      </c>
      <c r="E48" s="6"/>
      <c r="F48" s="6"/>
      <c r="G48" s="3">
        <v>25727396.7319833</v>
      </c>
      <c r="H48" s="3">
        <v>1213787.8207159201</v>
      </c>
      <c r="I48" s="30">
        <v>16.861200332641602</v>
      </c>
      <c r="J48" s="4"/>
      <c r="K48" s="4"/>
      <c r="L48" s="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x14ac:dyDescent="0.2">
      <c r="A49" s="6" t="s">
        <v>73</v>
      </c>
      <c r="B49" s="15" t="s">
        <v>58</v>
      </c>
      <c r="C49" s="15">
        <v>50.767283677775197</v>
      </c>
      <c r="D49" s="6" t="s">
        <v>57</v>
      </c>
      <c r="E49" s="6"/>
      <c r="F49" s="6"/>
      <c r="G49" s="3">
        <v>26021983.825962398</v>
      </c>
      <c r="H49" s="3">
        <v>1180629.0437670001</v>
      </c>
      <c r="I49" s="30">
        <v>17.190416336059499</v>
      </c>
      <c r="J49" s="4"/>
      <c r="K49" s="4"/>
      <c r="L49" s="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x14ac:dyDescent="0.2">
      <c r="A50" s="6" t="s">
        <v>73</v>
      </c>
      <c r="B50" s="15" t="s">
        <v>58</v>
      </c>
      <c r="C50" s="15">
        <v>50.229861138499302</v>
      </c>
      <c r="D50" s="6" t="s">
        <v>57</v>
      </c>
      <c r="E50" s="6"/>
      <c r="F50" s="6"/>
      <c r="G50" s="3">
        <v>25746515.067115601</v>
      </c>
      <c r="H50" s="3">
        <v>1170311.65357134</v>
      </c>
      <c r="I50" s="30">
        <v>17.255699157714801</v>
      </c>
      <c r="J50" s="4"/>
      <c r="K50" s="4"/>
      <c r="L50" s="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x14ac:dyDescent="0.2">
      <c r="E51" s="6" t="s">
        <v>104</v>
      </c>
    </row>
    <row r="52" spans="1:51" x14ac:dyDescent="0.2">
      <c r="C52" s="6" t="s">
        <v>115</v>
      </c>
      <c r="E52" s="15" t="s">
        <v>116</v>
      </c>
      <c r="F52" s="15" t="s">
        <v>117</v>
      </c>
    </row>
    <row r="53" spans="1:51" x14ac:dyDescent="0.2">
      <c r="A53" s="6" t="s">
        <v>68</v>
      </c>
      <c r="B53" s="15" t="s">
        <v>58</v>
      </c>
      <c r="C53" s="15">
        <v>2.5803129627011999E-2</v>
      </c>
      <c r="D53" s="6" t="s">
        <v>57</v>
      </c>
      <c r="E53" s="6" t="s">
        <v>105</v>
      </c>
      <c r="F53" s="6" t="s">
        <v>138</v>
      </c>
      <c r="G53" s="3">
        <v>13226.0103982529</v>
      </c>
      <c r="H53" s="3">
        <v>564.07998272336397</v>
      </c>
      <c r="I53" s="30">
        <v>16.730951309204102</v>
      </c>
      <c r="J53" s="4"/>
      <c r="K53" s="4"/>
      <c r="L53" s="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x14ac:dyDescent="0.2">
      <c r="A54" s="6" t="s">
        <v>77</v>
      </c>
      <c r="B54" s="15" t="s">
        <v>58</v>
      </c>
      <c r="C54" s="15">
        <v>1.4666243225868E-2</v>
      </c>
      <c r="D54" s="6" t="s">
        <v>57</v>
      </c>
      <c r="E54" s="6" t="s">
        <v>106</v>
      </c>
      <c r="F54" s="6">
        <f t="shared" ref="F54:F62" si="0">C54/E54</f>
        <v>7.6506224443755868E-3</v>
      </c>
      <c r="G54" s="3">
        <v>7517.53326873879</v>
      </c>
      <c r="H54" s="3">
        <v>386.67411070300102</v>
      </c>
      <c r="I54" s="30">
        <v>17.1242656707763</v>
      </c>
      <c r="J54" s="4"/>
      <c r="K54" s="4"/>
      <c r="L54" s="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x14ac:dyDescent="0.2">
      <c r="A55" s="6" t="s">
        <v>92</v>
      </c>
      <c r="B55" s="15" t="s">
        <v>58</v>
      </c>
      <c r="C55" s="15">
        <v>3.04146529599462</v>
      </c>
      <c r="D55" s="6" t="s">
        <v>57</v>
      </c>
      <c r="E55" s="6" t="s">
        <v>107</v>
      </c>
      <c r="F55" s="6">
        <f t="shared" si="0"/>
        <v>2.1515742048632003</v>
      </c>
      <c r="G55" s="3">
        <v>1558975.6828814901</v>
      </c>
      <c r="H55" s="3">
        <v>71974.520690214602</v>
      </c>
      <c r="I55" s="30">
        <v>17.3867988586425</v>
      </c>
      <c r="J55" s="4"/>
      <c r="K55" s="4"/>
      <c r="L55" s="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x14ac:dyDescent="0.2">
      <c r="A56" s="6" t="s">
        <v>88</v>
      </c>
      <c r="B56" s="15" t="s">
        <v>58</v>
      </c>
      <c r="C56" s="15">
        <v>3.7997262298857901</v>
      </c>
      <c r="D56" s="6" t="s">
        <v>57</v>
      </c>
      <c r="E56" s="6" t="s">
        <v>108</v>
      </c>
      <c r="F56" s="6">
        <f t="shared" si="0"/>
        <v>2.2351330764034061</v>
      </c>
      <c r="G56" s="3">
        <v>1947640.4356150201</v>
      </c>
      <c r="H56" s="3">
        <v>89639.157304712397</v>
      </c>
      <c r="I56" s="30">
        <v>17.354383468627901</v>
      </c>
      <c r="J56" s="4"/>
      <c r="K56" s="4"/>
      <c r="L56" s="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x14ac:dyDescent="0.2">
      <c r="A57" s="6" t="s">
        <v>93</v>
      </c>
      <c r="B57" s="15" t="s">
        <v>58</v>
      </c>
      <c r="C57" s="15">
        <v>2.9633247864493701</v>
      </c>
      <c r="D57" s="6" t="s">
        <v>57</v>
      </c>
      <c r="E57" s="6" t="s">
        <v>110</v>
      </c>
      <c r="F57" s="6">
        <f t="shared" si="0"/>
        <v>2.3265484701651644</v>
      </c>
      <c r="G57" s="3">
        <v>1518922.8983274701</v>
      </c>
      <c r="H57" s="3">
        <v>65796.150691198403</v>
      </c>
      <c r="I57" s="30">
        <v>17.420366287231399</v>
      </c>
      <c r="J57" s="4"/>
      <c r="K57" s="4"/>
      <c r="L57" s="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x14ac:dyDescent="0.2">
      <c r="A58" s="6" t="s">
        <v>85</v>
      </c>
      <c r="B58" s="15" t="s">
        <v>58</v>
      </c>
      <c r="C58" s="15">
        <v>7.0128049618587998</v>
      </c>
      <c r="D58" s="6" t="s">
        <v>57</v>
      </c>
      <c r="E58" s="6" t="s">
        <v>109</v>
      </c>
      <c r="F58" s="6">
        <f t="shared" si="0"/>
        <v>6.5229327149649334</v>
      </c>
      <c r="G58" s="3">
        <v>3594580.6840953301</v>
      </c>
      <c r="H58" s="3">
        <v>165229.206576939</v>
      </c>
      <c r="I58" s="30">
        <v>17.288551330566399</v>
      </c>
      <c r="J58" s="4"/>
      <c r="K58" s="4"/>
      <c r="L58" s="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x14ac:dyDescent="0.2">
      <c r="A59" s="6" t="s">
        <v>80</v>
      </c>
      <c r="B59" s="15" t="s">
        <v>58</v>
      </c>
      <c r="C59" s="15">
        <v>5.2831297717849299</v>
      </c>
      <c r="D59" s="6" t="s">
        <v>57</v>
      </c>
      <c r="E59" s="6" t="s">
        <v>111</v>
      </c>
      <c r="F59" s="6">
        <f t="shared" si="0"/>
        <v>3.2875729755973429</v>
      </c>
      <c r="G59" s="3">
        <v>2707994.3521191902</v>
      </c>
      <c r="H59" s="3">
        <v>124852.026567853</v>
      </c>
      <c r="I59" s="30">
        <v>17.123882293701101</v>
      </c>
      <c r="J59" s="4"/>
      <c r="K59" s="4"/>
      <c r="L59" s="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x14ac:dyDescent="0.2">
      <c r="A60" s="6" t="s">
        <v>95</v>
      </c>
      <c r="B60" s="15" t="s">
        <v>58</v>
      </c>
      <c r="C60" s="15">
        <v>2.1524646521227799</v>
      </c>
      <c r="D60" s="6" t="s">
        <v>57</v>
      </c>
      <c r="E60" s="6" t="s">
        <v>112</v>
      </c>
      <c r="F60" s="6">
        <f t="shared" si="0"/>
        <v>2.1248417098941563</v>
      </c>
      <c r="G60" s="3">
        <v>1103297.1690785</v>
      </c>
      <c r="H60" s="3">
        <v>49684.912694569502</v>
      </c>
      <c r="I60" s="30">
        <v>17.353899002075099</v>
      </c>
      <c r="J60" s="4"/>
      <c r="K60" s="4"/>
      <c r="L60" s="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x14ac:dyDescent="0.2">
      <c r="A61" s="6" t="s">
        <v>87</v>
      </c>
      <c r="B61" s="15" t="s">
        <v>58</v>
      </c>
      <c r="C61" s="15">
        <v>0.14949853543165501</v>
      </c>
      <c r="D61" s="6" t="s">
        <v>57</v>
      </c>
      <c r="E61" s="6" t="s">
        <v>113</v>
      </c>
      <c r="F61" s="6">
        <f t="shared" si="0"/>
        <v>0.11827415777820807</v>
      </c>
      <c r="G61" s="3">
        <v>76629.045109038503</v>
      </c>
      <c r="H61" s="3">
        <v>3139.47690167275</v>
      </c>
      <c r="I61" s="30">
        <v>22.509950637817301</v>
      </c>
      <c r="J61" s="4"/>
      <c r="K61" s="4"/>
      <c r="L61" s="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x14ac:dyDescent="0.2">
      <c r="A62" s="6" t="s">
        <v>75</v>
      </c>
      <c r="B62" s="15" t="s">
        <v>58</v>
      </c>
      <c r="C62" s="15">
        <v>0.13571807087195301</v>
      </c>
      <c r="D62" s="6" t="s">
        <v>57</v>
      </c>
      <c r="E62" s="6" t="s">
        <v>114</v>
      </c>
      <c r="F62" s="6">
        <f t="shared" si="0"/>
        <v>9.5173962743305057E-2</v>
      </c>
      <c r="G62" s="3">
        <v>69565.538852472702</v>
      </c>
      <c r="H62" s="3">
        <v>3040.4275116570402</v>
      </c>
      <c r="I62" s="30">
        <v>17.026617050170799</v>
      </c>
      <c r="J62" s="4"/>
      <c r="K62" s="4"/>
      <c r="L62" s="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6" spans="5:10" x14ac:dyDescent="0.2">
      <c r="E66" s="15" t="s">
        <v>132</v>
      </c>
      <c r="G66" s="15" t="s">
        <v>66</v>
      </c>
      <c r="J66" s="8" t="s">
        <v>66</v>
      </c>
    </row>
    <row r="67" spans="5:10" x14ac:dyDescent="0.2">
      <c r="G67" s="15" t="s">
        <v>133</v>
      </c>
      <c r="J67" s="15" t="s">
        <v>133</v>
      </c>
    </row>
    <row r="68" spans="5:10" x14ac:dyDescent="0.2">
      <c r="F68" s="15" t="s">
        <v>117</v>
      </c>
      <c r="G68" s="15" t="s">
        <v>117</v>
      </c>
      <c r="I68" s="15" t="s">
        <v>117</v>
      </c>
      <c r="J68" s="15" t="s">
        <v>117</v>
      </c>
    </row>
    <row r="69" spans="5:10" x14ac:dyDescent="0.2">
      <c r="E69" s="6" t="s">
        <v>68</v>
      </c>
      <c r="F69" s="15">
        <v>1.057678702533694E-2</v>
      </c>
      <c r="G69" s="15">
        <v>0</v>
      </c>
      <c r="H69" s="6" t="s">
        <v>77</v>
      </c>
      <c r="I69" s="15">
        <v>7.6506224443755868E-3</v>
      </c>
      <c r="J69" s="15">
        <v>0</v>
      </c>
    </row>
    <row r="70" spans="5:10" x14ac:dyDescent="0.2">
      <c r="E70" s="6" t="s">
        <v>92</v>
      </c>
      <c r="F70" s="15">
        <v>2.1515742048632003</v>
      </c>
      <c r="G70" s="15">
        <f>F70-0.108</f>
        <v>2.0435742048632002</v>
      </c>
      <c r="H70" s="6" t="s">
        <v>88</v>
      </c>
      <c r="I70" s="15">
        <v>2.2351330764034061</v>
      </c>
      <c r="J70" s="15">
        <f>I70-0.108</f>
        <v>2.127133076403406</v>
      </c>
    </row>
    <row r="71" spans="5:10" x14ac:dyDescent="0.2">
      <c r="E71" s="6" t="s">
        <v>93</v>
      </c>
      <c r="F71" s="15">
        <v>2.3265484701651644</v>
      </c>
      <c r="G71" s="15">
        <f>F71-0.108</f>
        <v>2.2185484701651643</v>
      </c>
      <c r="H71" s="6" t="s">
        <v>85</v>
      </c>
      <c r="I71" s="15">
        <v>6.5229327149649334</v>
      </c>
      <c r="J71" s="15">
        <f>I71-0.108</f>
        <v>6.4149327149649338</v>
      </c>
    </row>
    <row r="72" spans="5:10" x14ac:dyDescent="0.2">
      <c r="E72" s="6" t="s">
        <v>80</v>
      </c>
      <c r="F72" s="15">
        <v>3.2875729755973429</v>
      </c>
      <c r="G72" s="15">
        <f>F72-0.108</f>
        <v>3.1795729755973428</v>
      </c>
      <c r="H72" s="6" t="s">
        <v>95</v>
      </c>
      <c r="I72" s="15">
        <v>2.1248417098941563</v>
      </c>
      <c r="J72" s="15">
        <f>I72-0.108</f>
        <v>2.0168417098941562</v>
      </c>
    </row>
    <row r="73" spans="5:10" x14ac:dyDescent="0.2">
      <c r="E73" s="6" t="s">
        <v>87</v>
      </c>
      <c r="F73" s="15">
        <v>0.11827415777820807</v>
      </c>
      <c r="G73" s="15">
        <f>F73-0.108</f>
        <v>1.0274157778208073E-2</v>
      </c>
      <c r="H73" s="6" t="s">
        <v>75</v>
      </c>
      <c r="I73" s="15">
        <v>9.5173962743305057E-2</v>
      </c>
      <c r="J73" s="15">
        <v>0</v>
      </c>
    </row>
  </sheetData>
  <printOptions gridLinesSet="0"/>
  <pageMargins left="0.75" right="0.75" top="1" bottom="1" header="0.5" footer="0.5"/>
  <pageSetup orientation="landscape" r:id="rId1"/>
  <headerFooter alignWithMargins="0">
    <oddHeader>&amp;LLong Component Summary&amp;R&amp;D &amp;T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0"/>
  <sheetViews>
    <sheetView showGridLines="0" topLeftCell="A22" zoomScale="82" zoomScaleNormal="82" workbookViewId="0">
      <selection activeCell="D94" sqref="D94"/>
    </sheetView>
  </sheetViews>
  <sheetFormatPr defaultColWidth="8.6640625" defaultRowHeight="10.199999999999999" x14ac:dyDescent="0.2"/>
  <cols>
    <col min="1" max="1" width="14.1640625" style="6" customWidth="1"/>
    <col min="2" max="2" width="16" style="6" customWidth="1"/>
    <col min="3" max="3" width="17.6640625" style="6" customWidth="1"/>
    <col min="4" max="4" width="17.1640625" style="6" customWidth="1"/>
    <col min="5" max="5" width="16.6640625" style="15" customWidth="1"/>
    <col min="6" max="6" width="12.6640625" style="15" customWidth="1"/>
    <col min="7" max="7" width="12.1640625" style="6" bestFit="1" customWidth="1"/>
    <col min="8" max="8" width="14.1640625" style="10" customWidth="1"/>
    <col min="9" max="9" width="11" style="8" customWidth="1"/>
    <col min="10" max="10" width="11" style="12" customWidth="1"/>
    <col min="11" max="11" width="12" style="8" customWidth="1"/>
    <col min="12" max="12" width="16.1640625" style="3" customWidth="1"/>
    <col min="13" max="13" width="15.5" style="14" customWidth="1"/>
    <col min="14" max="14" width="27.6640625" style="6" customWidth="1"/>
    <col min="15" max="15" width="15.6640625" style="3" customWidth="1"/>
    <col min="16" max="16" width="13.6640625" style="3" customWidth="1"/>
    <col min="17" max="17" width="15.6640625" style="3" customWidth="1"/>
    <col min="18" max="18" width="13.6640625" style="3" customWidth="1"/>
    <col min="19" max="19" width="9.6640625" style="30" customWidth="1"/>
    <col min="20" max="20" width="11.1640625" style="30" customWidth="1"/>
    <col min="21" max="21" width="10.6640625" style="30" customWidth="1"/>
    <col min="22" max="22" width="10.6640625" style="3" customWidth="1"/>
    <col min="23" max="23" width="12.6640625" style="3" customWidth="1"/>
    <col min="24" max="24" width="10.6640625" style="3" customWidth="1"/>
    <col min="25" max="25" width="11.1640625" style="3" customWidth="1"/>
    <col min="26" max="26" width="15.1640625" style="3" customWidth="1"/>
    <col min="27" max="27" width="17.6640625" style="14" customWidth="1"/>
    <col min="28" max="28" width="15.5" style="3" customWidth="1"/>
    <col min="29" max="29" width="11.1640625" style="3" customWidth="1"/>
    <col min="30" max="30" width="12.1640625" style="11" customWidth="1"/>
    <col min="31" max="31" width="16.6640625" style="20" customWidth="1"/>
    <col min="32" max="32" width="14" style="1" customWidth="1"/>
    <col min="33" max="33" width="14.6640625" style="6" customWidth="1"/>
    <col min="34" max="34" width="14.1640625" style="6" customWidth="1"/>
    <col min="35" max="35" width="12.6640625" style="8" customWidth="1"/>
    <col min="36" max="36" width="10.6640625" style="3" customWidth="1"/>
    <col min="37" max="37" width="17.1640625" style="3" customWidth="1"/>
    <col min="38" max="38" width="17" style="3" customWidth="1"/>
    <col min="39" max="39" width="14.5" style="15" customWidth="1"/>
    <col min="40" max="40" width="13.6640625" style="15" customWidth="1"/>
    <col min="41" max="41" width="14.1640625" style="3" customWidth="1"/>
    <col min="42" max="44" width="13.5" style="6" customWidth="1"/>
    <col min="45" max="45" width="11" style="13" customWidth="1"/>
    <col min="46" max="46" width="13.5" style="13" customWidth="1"/>
    <col min="47" max="47" width="12.5" style="6" customWidth="1"/>
    <col min="48" max="50" width="14.1640625" style="4" customWidth="1"/>
  </cols>
  <sheetData>
    <row r="1" spans="1:50" x14ac:dyDescent="0.2">
      <c r="A1" s="7"/>
    </row>
    <row r="2" spans="1:50" x14ac:dyDescent="0.2">
      <c r="A2" s="7" t="s">
        <v>0</v>
      </c>
      <c r="C2" s="7" t="s">
        <v>1</v>
      </c>
      <c r="D2" s="7" t="s">
        <v>2</v>
      </c>
      <c r="E2" s="19" t="s">
        <v>3</v>
      </c>
      <c r="F2" s="17" t="s">
        <v>4</v>
      </c>
      <c r="G2" s="13"/>
    </row>
    <row r="3" spans="1:50" x14ac:dyDescent="0.2">
      <c r="A3" s="6" t="s">
        <v>99</v>
      </c>
      <c r="C3" s="6" t="s">
        <v>53</v>
      </c>
      <c r="D3" s="6" t="s">
        <v>54</v>
      </c>
      <c r="E3" s="18" t="s">
        <v>55</v>
      </c>
      <c r="F3" s="18" t="s">
        <v>100</v>
      </c>
      <c r="AL3" s="4"/>
    </row>
    <row r="4" spans="1:50" x14ac:dyDescent="0.2">
      <c r="F4" s="15" t="s">
        <v>103</v>
      </c>
      <c r="X4" s="4"/>
      <c r="Y4" s="4"/>
      <c r="AL4" s="4"/>
      <c r="AM4" s="16"/>
      <c r="AN4" s="16"/>
      <c r="AO4" s="4"/>
      <c r="AS4" s="6"/>
      <c r="AT4" s="6"/>
    </row>
    <row r="5" spans="1:50" s="5" customFormat="1" x14ac:dyDescent="0.2">
      <c r="A5" s="22" t="s">
        <v>8</v>
      </c>
      <c r="B5" s="26" t="s">
        <v>50</v>
      </c>
      <c r="C5" s="26" t="s">
        <v>51</v>
      </c>
      <c r="D5" s="7" t="s">
        <v>9</v>
      </c>
      <c r="E5" s="27" t="s">
        <v>16</v>
      </c>
      <c r="F5" s="27" t="s">
        <v>17</v>
      </c>
      <c r="G5" s="31" t="s">
        <v>20</v>
      </c>
      <c r="H5" s="9" t="s">
        <v>15</v>
      </c>
      <c r="I5" s="2"/>
      <c r="J5" s="2"/>
    </row>
    <row r="6" spans="1:50" x14ac:dyDescent="0.2">
      <c r="A6" s="6" t="s">
        <v>59</v>
      </c>
      <c r="B6" s="15">
        <v>8.06</v>
      </c>
      <c r="C6" s="15">
        <v>7.1382067728873198</v>
      </c>
      <c r="D6" s="6" t="s">
        <v>57</v>
      </c>
      <c r="E6" s="3">
        <v>98730.384876325101</v>
      </c>
      <c r="F6" s="3">
        <v>4816.4861927063403</v>
      </c>
      <c r="G6" s="30">
        <v>21.502567291259702</v>
      </c>
      <c r="H6" s="6" t="s">
        <v>100</v>
      </c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6" t="s">
        <v>60</v>
      </c>
      <c r="B7" s="15">
        <v>15.625</v>
      </c>
      <c r="C7" s="15">
        <v>10.351491819704799</v>
      </c>
      <c r="D7" s="6" t="s">
        <v>57</v>
      </c>
      <c r="E7" s="3">
        <v>143174.16179164601</v>
      </c>
      <c r="F7" s="3">
        <v>6997.3611285543902</v>
      </c>
      <c r="G7" s="30">
        <v>21.469333648681602</v>
      </c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2">
      <c r="A8" s="6" t="s">
        <v>63</v>
      </c>
      <c r="B8" s="15">
        <v>31.25</v>
      </c>
      <c r="C8" s="15">
        <v>30.237648143278498</v>
      </c>
      <c r="D8" s="6" t="s">
        <v>57</v>
      </c>
      <c r="E8" s="3">
        <v>418224.73541674</v>
      </c>
      <c r="F8" s="3">
        <v>20529.626084282299</v>
      </c>
      <c r="G8" s="30">
        <v>21.437416076660099</v>
      </c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x14ac:dyDescent="0.2">
      <c r="A9" s="6" t="s">
        <v>64</v>
      </c>
      <c r="B9" s="15">
        <v>62.5</v>
      </c>
      <c r="C9" s="15">
        <v>0.43157315897582299</v>
      </c>
      <c r="D9" s="6" t="s">
        <v>57</v>
      </c>
      <c r="E9" s="3">
        <v>5969.2000307157596</v>
      </c>
      <c r="F9" s="3">
        <v>329.80753866855099</v>
      </c>
      <c r="G9" s="30">
        <v>21.370550155639599</v>
      </c>
      <c r="H9" s="4"/>
      <c r="I9" s="4"/>
      <c r="J9" s="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x14ac:dyDescent="0.2">
      <c r="A10" s="6" t="s">
        <v>56</v>
      </c>
      <c r="B10" s="15">
        <v>125</v>
      </c>
      <c r="C10" s="15">
        <v>120.885582984203</v>
      </c>
      <c r="D10" s="6" t="s">
        <v>57</v>
      </c>
      <c r="E10" s="3">
        <v>1671999.7772216001</v>
      </c>
      <c r="F10" s="3">
        <v>80568.981082287894</v>
      </c>
      <c r="G10" s="30">
        <v>21.534732818603501</v>
      </c>
      <c r="H10" s="4"/>
      <c r="I10" s="4"/>
      <c r="J10" s="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">
      <c r="A11" s="6" t="s">
        <v>61</v>
      </c>
      <c r="B11" s="15">
        <v>250</v>
      </c>
      <c r="C11" s="15">
        <v>267.85359242323801</v>
      </c>
      <c r="D11" s="6" t="s">
        <v>57</v>
      </c>
      <c r="E11" s="3">
        <v>3704752.3435295201</v>
      </c>
      <c r="F11" s="3">
        <v>179198.36361157801</v>
      </c>
      <c r="G11" s="30">
        <v>21.470066070556602</v>
      </c>
      <c r="H11" s="4"/>
      <c r="I11" s="4"/>
      <c r="J11" s="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36" customFormat="1" x14ac:dyDescent="0.2">
      <c r="A12" s="32" t="s">
        <v>65</v>
      </c>
      <c r="B12" s="33">
        <v>500</v>
      </c>
      <c r="C12" s="33">
        <v>1777.27371587828</v>
      </c>
      <c r="D12" s="32" t="s">
        <v>57</v>
      </c>
      <c r="E12" s="34">
        <v>24581932.6312766</v>
      </c>
      <c r="F12" s="34">
        <v>1179225.3038329999</v>
      </c>
      <c r="G12" s="35">
        <v>21.337865829467699</v>
      </c>
      <c r="H12" s="34"/>
      <c r="I12" s="34"/>
      <c r="J12" s="34"/>
    </row>
    <row r="15" spans="1:50" x14ac:dyDescent="0.2">
      <c r="A15" s="6" t="s">
        <v>62</v>
      </c>
      <c r="B15" s="15">
        <v>16.125</v>
      </c>
      <c r="C15" s="15">
        <v>19.327785301029699</v>
      </c>
      <c r="D15" s="6" t="s">
        <v>57</v>
      </c>
      <c r="E15" s="3">
        <v>267327.59953460703</v>
      </c>
      <c r="F15" s="3">
        <v>12971.347432127501</v>
      </c>
      <c r="G15" s="30">
        <v>21.436866760253899</v>
      </c>
      <c r="H15" s="4"/>
      <c r="I15" s="4"/>
      <c r="J15" s="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x14ac:dyDescent="0.2">
      <c r="A16" s="6" t="s">
        <v>63</v>
      </c>
      <c r="B16" s="15" t="s">
        <v>58</v>
      </c>
      <c r="C16" s="15">
        <v>24.136576750773202</v>
      </c>
      <c r="D16" s="6" t="s">
        <v>57</v>
      </c>
      <c r="E16" s="3">
        <v>333839.23834373598</v>
      </c>
      <c r="F16" s="3">
        <v>14680.747614960599</v>
      </c>
      <c r="G16" s="30">
        <v>22.6514492034912</v>
      </c>
      <c r="H16" s="4"/>
      <c r="I16" s="4"/>
      <c r="J16" s="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x14ac:dyDescent="0.2">
      <c r="A17" s="6" t="s">
        <v>61</v>
      </c>
      <c r="B17" s="15" t="s">
        <v>58</v>
      </c>
      <c r="C17" s="15">
        <v>610.05843422532996</v>
      </c>
      <c r="D17" s="6" t="s">
        <v>57</v>
      </c>
      <c r="E17" s="3">
        <v>8437876.0554945804</v>
      </c>
      <c r="F17" s="3">
        <v>350279.500435216</v>
      </c>
      <c r="G17" s="30">
        <v>22.717065811157202</v>
      </c>
      <c r="H17" s="4"/>
      <c r="I17" s="4"/>
      <c r="J17" s="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21" spans="1:50" x14ac:dyDescent="0.2">
      <c r="A21" s="6" t="s">
        <v>66</v>
      </c>
      <c r="B21" s="15" t="s">
        <v>58</v>
      </c>
      <c r="C21" s="15">
        <v>7.0606173105909997E-2</v>
      </c>
      <c r="D21" s="6" t="s">
        <v>57</v>
      </c>
      <c r="E21" s="3">
        <v>976.57224947144698</v>
      </c>
      <c r="F21" s="3">
        <v>72.787868001673104</v>
      </c>
      <c r="G21" s="30">
        <v>21.305233001708899</v>
      </c>
      <c r="H21" s="4"/>
      <c r="I21" s="4"/>
      <c r="J21" s="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x14ac:dyDescent="0.2">
      <c r="A22" s="6" t="s">
        <v>66</v>
      </c>
      <c r="B22" s="15" t="s">
        <v>58</v>
      </c>
      <c r="C22" s="15">
        <v>0.80670193885219998</v>
      </c>
      <c r="D22" s="6" t="s">
        <v>57</v>
      </c>
      <c r="E22" s="3">
        <v>11157.703249206799</v>
      </c>
      <c r="F22" s="3">
        <v>637.222739203797</v>
      </c>
      <c r="G22" s="30">
        <v>21.403499603271399</v>
      </c>
      <c r="H22" s="4"/>
      <c r="I22" s="4"/>
      <c r="J22" s="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x14ac:dyDescent="0.2">
      <c r="A23" s="6" t="s">
        <v>66</v>
      </c>
      <c r="B23" s="15" t="s">
        <v>58</v>
      </c>
      <c r="C23" s="15">
        <v>1.6617257670160999E-2</v>
      </c>
      <c r="D23" s="6" t="s">
        <v>57</v>
      </c>
      <c r="E23" s="3">
        <v>229.837590527012</v>
      </c>
      <c r="F23" s="3">
        <v>19.064382413504902</v>
      </c>
      <c r="G23" s="30">
        <v>21.404033660888601</v>
      </c>
      <c r="H23" s="4"/>
      <c r="I23" s="4"/>
      <c r="J23" s="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x14ac:dyDescent="0.2">
      <c r="A24" s="6" t="s">
        <v>66</v>
      </c>
      <c r="B24" s="15" t="s">
        <v>58</v>
      </c>
      <c r="C24" s="15">
        <v>4.2392599796196001E-2</v>
      </c>
      <c r="D24" s="6" t="s">
        <v>57</v>
      </c>
      <c r="E24" s="3">
        <v>586.34301680412705</v>
      </c>
      <c r="F24" s="3">
        <v>44.1058516645734</v>
      </c>
      <c r="G24" s="30">
        <v>21.535133361816399</v>
      </c>
      <c r="H24" s="4"/>
      <c r="I24" s="4"/>
      <c r="J24" s="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x14ac:dyDescent="0.2">
      <c r="A25" s="6" t="s">
        <v>66</v>
      </c>
      <c r="B25" s="15" t="s">
        <v>58</v>
      </c>
      <c r="C25" s="15">
        <v>3.2243265980345202</v>
      </c>
      <c r="D25" s="6" t="s">
        <v>57</v>
      </c>
      <c r="E25" s="3">
        <v>44596.495467188099</v>
      </c>
      <c r="F25" s="3">
        <v>693.12625425607303</v>
      </c>
      <c r="G25" s="30">
        <v>22.782833099365199</v>
      </c>
      <c r="H25" s="4"/>
      <c r="I25" s="4"/>
      <c r="J25" s="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x14ac:dyDescent="0.2">
      <c r="A26" s="6" t="s">
        <v>66</v>
      </c>
      <c r="B26" s="15" t="s">
        <v>58</v>
      </c>
      <c r="C26" s="15">
        <v>2.0058807522380202</v>
      </c>
      <c r="D26" s="6" t="s">
        <v>57</v>
      </c>
      <c r="E26" s="3">
        <v>27743.855702903202</v>
      </c>
      <c r="F26" s="3">
        <v>796.83977612277204</v>
      </c>
      <c r="G26" s="30">
        <v>22.7502326965332</v>
      </c>
      <c r="H26" s="4"/>
      <c r="I26" s="4"/>
      <c r="J26" s="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x14ac:dyDescent="0.2">
      <c r="A27" s="6" t="s">
        <v>66</v>
      </c>
      <c r="B27" s="15" t="s">
        <v>58</v>
      </c>
      <c r="C27" s="15">
        <v>4.1106391803809004</v>
      </c>
      <c r="D27" s="6" t="s">
        <v>57</v>
      </c>
      <c r="E27" s="3">
        <v>56855.314125700002</v>
      </c>
      <c r="F27" s="3">
        <v>1452.82659766714</v>
      </c>
      <c r="G27" s="30">
        <v>22.5531005859375</v>
      </c>
      <c r="H27" s="4"/>
      <c r="I27" s="4"/>
      <c r="J27" s="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x14ac:dyDescent="0.2">
      <c r="B28" s="15" t="s">
        <v>134</v>
      </c>
      <c r="C28" s="15">
        <f>AVERAGE(C21:C27)</f>
        <v>1.4681663571539867</v>
      </c>
      <c r="E28" s="3"/>
      <c r="F28" s="3"/>
      <c r="G28" s="30"/>
      <c r="H28" s="4"/>
      <c r="I28" s="4"/>
      <c r="J28" s="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x14ac:dyDescent="0.2">
      <c r="B29" s="15"/>
      <c r="C29" s="15"/>
      <c r="E29" s="3"/>
      <c r="F29" s="3"/>
      <c r="G29" s="30"/>
      <c r="H29" s="4"/>
      <c r="I29" s="4"/>
      <c r="J29" s="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x14ac:dyDescent="0.2">
      <c r="B30" s="15"/>
      <c r="C30" s="15"/>
      <c r="E30" s="3"/>
      <c r="F30" s="3"/>
      <c r="G30" s="30"/>
      <c r="H30" s="4"/>
      <c r="I30" s="4"/>
      <c r="J30" s="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x14ac:dyDescent="0.2">
      <c r="A31" s="22" t="s">
        <v>8</v>
      </c>
      <c r="B31" s="26" t="s">
        <v>50</v>
      </c>
      <c r="C31" s="26" t="s">
        <v>51</v>
      </c>
      <c r="D31" s="7" t="s">
        <v>9</v>
      </c>
      <c r="E31" s="27" t="s">
        <v>16</v>
      </c>
      <c r="F31" s="27" t="s">
        <v>17</v>
      </c>
      <c r="G31" s="31" t="s">
        <v>20</v>
      </c>
      <c r="H31" s="4"/>
      <c r="I31" s="4"/>
      <c r="J31" s="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x14ac:dyDescent="0.2">
      <c r="A32" s="6" t="s">
        <v>81</v>
      </c>
      <c r="B32" s="15" t="s">
        <v>58</v>
      </c>
      <c r="C32" s="15">
        <v>7.0059411004243996E-2</v>
      </c>
      <c r="D32" s="6" t="s">
        <v>57</v>
      </c>
      <c r="E32" s="3">
        <v>969.00984136941202</v>
      </c>
      <c r="F32" s="3">
        <v>83.015764361154893</v>
      </c>
      <c r="G32" s="30">
        <v>21.731899261474599</v>
      </c>
      <c r="H32" s="4"/>
      <c r="I32" s="4"/>
      <c r="J32" s="6" t="s">
        <v>81</v>
      </c>
      <c r="K32" s="15" t="s">
        <v>58</v>
      </c>
      <c r="L32" s="15">
        <v>7.0059411004243996E-2</v>
      </c>
      <c r="M32" s="6" t="s">
        <v>57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x14ac:dyDescent="0.2">
      <c r="A33" s="6" t="s">
        <v>76</v>
      </c>
      <c r="B33" s="15" t="s">
        <v>58</v>
      </c>
      <c r="C33" s="15">
        <v>3.3703414327631999E-2</v>
      </c>
      <c r="D33" s="6" t="s">
        <v>57</v>
      </c>
      <c r="E33" s="3">
        <v>466.160644274444</v>
      </c>
      <c r="F33" s="3">
        <v>37.796482355142999</v>
      </c>
      <c r="G33" s="30">
        <v>21.109016418456999</v>
      </c>
      <c r="H33" s="4"/>
      <c r="I33" s="4"/>
      <c r="J33" s="6" t="s">
        <v>72</v>
      </c>
      <c r="K33" s="15" t="s">
        <v>58</v>
      </c>
      <c r="L33" s="15" t="s">
        <v>67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x14ac:dyDescent="0.2">
      <c r="A34" s="6" t="s">
        <v>77</v>
      </c>
      <c r="B34" s="15" t="s">
        <v>58</v>
      </c>
      <c r="C34" s="15">
        <v>5.1487952403924002E-2</v>
      </c>
      <c r="D34" s="6" t="s">
        <v>57</v>
      </c>
      <c r="E34" s="3">
        <v>712.143192130751</v>
      </c>
      <c r="F34" s="3">
        <v>31.355252181010101</v>
      </c>
      <c r="G34" s="30">
        <v>21.305717468261701</v>
      </c>
      <c r="H34" s="4"/>
      <c r="I34" s="4"/>
      <c r="J34" s="6" t="s">
        <v>86</v>
      </c>
      <c r="K34" s="15" t="s">
        <v>58</v>
      </c>
      <c r="L34" s="15">
        <v>0.15028619008817801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x14ac:dyDescent="0.2">
      <c r="A35" s="6" t="s">
        <v>70</v>
      </c>
      <c r="B35" s="15" t="s">
        <v>58</v>
      </c>
      <c r="C35" s="15">
        <v>4.8602523077863002E-2</v>
      </c>
      <c r="D35" s="6" t="s">
        <v>57</v>
      </c>
      <c r="E35" s="3">
        <v>672.23407252139805</v>
      </c>
      <c r="F35" s="3">
        <v>32.745484090883402</v>
      </c>
      <c r="G35" s="30">
        <v>21.273015975952099</v>
      </c>
      <c r="H35" s="4"/>
      <c r="I35" s="4"/>
      <c r="J35" s="6" t="s">
        <v>83</v>
      </c>
      <c r="K35" s="15" t="s">
        <v>58</v>
      </c>
      <c r="L35" s="15">
        <v>9.5231375126050996E-2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x14ac:dyDescent="0.2">
      <c r="A36" s="6" t="s">
        <v>72</v>
      </c>
      <c r="B36" s="15" t="s">
        <v>58</v>
      </c>
      <c r="C36" s="15" t="s">
        <v>67</v>
      </c>
      <c r="D36" s="6" t="s">
        <v>57</v>
      </c>
      <c r="E36" s="3" t="s">
        <v>67</v>
      </c>
      <c r="F36" s="3" t="s">
        <v>67</v>
      </c>
      <c r="G36" s="30" t="s">
        <v>67</v>
      </c>
      <c r="H36" s="4"/>
      <c r="I36" s="4"/>
      <c r="J36" s="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x14ac:dyDescent="0.2">
      <c r="A37" s="6" t="s">
        <v>74</v>
      </c>
      <c r="B37" s="15" t="s">
        <v>58</v>
      </c>
      <c r="C37" s="15">
        <v>7.2260835097439996E-2</v>
      </c>
      <c r="D37" s="6" t="s">
        <v>57</v>
      </c>
      <c r="E37" s="3">
        <v>999.45830761767104</v>
      </c>
      <c r="F37" s="3">
        <v>44.873879314740897</v>
      </c>
      <c r="G37" s="30">
        <v>21.2725830078125</v>
      </c>
      <c r="H37" s="4"/>
      <c r="I37" s="4"/>
      <c r="J37" s="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x14ac:dyDescent="0.2">
      <c r="A38" s="6" t="s">
        <v>88</v>
      </c>
      <c r="B38" s="15" t="s">
        <v>58</v>
      </c>
      <c r="C38" s="15">
        <v>1.3226738354913E-2</v>
      </c>
      <c r="D38" s="6" t="s">
        <v>57</v>
      </c>
      <c r="E38" s="3">
        <v>182.94244058593301</v>
      </c>
      <c r="F38" s="3">
        <v>19.351209461681901</v>
      </c>
      <c r="G38" s="30">
        <v>21.239933013916001</v>
      </c>
      <c r="H38" s="4"/>
      <c r="I38" s="4"/>
      <c r="J38" s="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">
      <c r="A39" s="6" t="s">
        <v>82</v>
      </c>
      <c r="B39" s="15" t="s">
        <v>58</v>
      </c>
      <c r="C39" s="15">
        <v>0.29587145015242</v>
      </c>
      <c r="D39" s="6" t="s">
        <v>57</v>
      </c>
      <c r="E39" s="3">
        <v>4092.2745833613699</v>
      </c>
      <c r="F39" s="3">
        <v>196.05322818735601</v>
      </c>
      <c r="G39" s="30">
        <v>22.454666137695298</v>
      </c>
      <c r="H39" s="4"/>
      <c r="I39" s="4"/>
      <c r="J39" s="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x14ac:dyDescent="0.2">
      <c r="A40" s="6" t="s">
        <v>83</v>
      </c>
      <c r="B40" s="15" t="s">
        <v>58</v>
      </c>
      <c r="C40" s="15">
        <v>9.5231375126050996E-2</v>
      </c>
      <c r="D40" s="6" t="s">
        <v>57</v>
      </c>
      <c r="E40" s="3">
        <v>1317.1697903468801</v>
      </c>
      <c r="F40" s="3">
        <v>76.620745220390702</v>
      </c>
      <c r="G40" s="30">
        <v>20.976833343505799</v>
      </c>
      <c r="H40" s="4"/>
      <c r="I40" s="4"/>
      <c r="J40" s="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x14ac:dyDescent="0.2">
      <c r="A41" s="6" t="s">
        <v>71</v>
      </c>
      <c r="B41" s="15" t="s">
        <v>58</v>
      </c>
      <c r="C41" s="15">
        <v>5.0828856412522001E-2</v>
      </c>
      <c r="D41" s="6" t="s">
        <v>57</v>
      </c>
      <c r="E41" s="3">
        <v>703.02706493355004</v>
      </c>
      <c r="F41" s="3">
        <v>57.510296667843299</v>
      </c>
      <c r="G41" s="30">
        <v>21.437049865722599</v>
      </c>
      <c r="H41" s="4"/>
      <c r="I41" s="4"/>
      <c r="J41" s="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x14ac:dyDescent="0.2">
      <c r="A42" s="6" t="s">
        <v>95</v>
      </c>
      <c r="B42" s="15" t="s">
        <v>58</v>
      </c>
      <c r="C42" s="15">
        <v>0.934668310399979</v>
      </c>
      <c r="D42" s="6" t="s">
        <v>57</v>
      </c>
      <c r="E42" s="3">
        <v>12927.6392451949</v>
      </c>
      <c r="F42" s="3">
        <v>323.37313247146898</v>
      </c>
      <c r="G42" s="30">
        <v>22.651483535766602</v>
      </c>
      <c r="H42" s="4"/>
      <c r="I42" s="4"/>
      <c r="J42" s="4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x14ac:dyDescent="0.2">
      <c r="A43" s="6" t="s">
        <v>69</v>
      </c>
      <c r="B43" s="15" t="s">
        <v>58</v>
      </c>
      <c r="C43" s="15">
        <v>4.4134034255487002E-2</v>
      </c>
      <c r="D43" s="6" t="s">
        <v>57</v>
      </c>
      <c r="E43" s="3">
        <v>610.42924740420005</v>
      </c>
      <c r="F43" s="3">
        <v>39.136512007111399</v>
      </c>
      <c r="G43" s="30">
        <v>21.5026836395263</v>
      </c>
      <c r="H43" s="4"/>
      <c r="I43" s="4"/>
      <c r="J43" s="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x14ac:dyDescent="0.2">
      <c r="A44" s="6" t="s">
        <v>96</v>
      </c>
      <c r="B44" s="15" t="s">
        <v>58</v>
      </c>
      <c r="C44" s="15">
        <v>0.27236208576227899</v>
      </c>
      <c r="D44" s="6" t="s">
        <v>57</v>
      </c>
      <c r="E44" s="3">
        <v>3767.1104814678301</v>
      </c>
      <c r="F44" s="3">
        <v>161.78572227921299</v>
      </c>
      <c r="G44" s="30">
        <v>21.27294921875</v>
      </c>
      <c r="H44" s="4"/>
      <c r="I44" s="4"/>
      <c r="J44" s="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x14ac:dyDescent="0.2">
      <c r="A45" s="6" t="s">
        <v>75</v>
      </c>
      <c r="B45" s="15" t="s">
        <v>58</v>
      </c>
      <c r="C45" s="15">
        <v>8.8498380900802004E-2</v>
      </c>
      <c r="D45" s="6" t="s">
        <v>57</v>
      </c>
      <c r="E45" s="3">
        <v>1224.04400506509</v>
      </c>
      <c r="F45" s="3">
        <v>59.344486950065999</v>
      </c>
      <c r="G45" s="30">
        <v>21.3059997558593</v>
      </c>
      <c r="H45" s="4"/>
      <c r="I45" s="4"/>
      <c r="J45" s="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x14ac:dyDescent="0.2">
      <c r="A46" s="6" t="s">
        <v>91</v>
      </c>
      <c r="B46" s="15" t="s">
        <v>58</v>
      </c>
      <c r="C46" s="15">
        <v>0.110027659888614</v>
      </c>
      <c r="D46" s="6" t="s">
        <v>57</v>
      </c>
      <c r="E46" s="3">
        <v>1521.82103341485</v>
      </c>
      <c r="F46" s="3">
        <v>110.759632492509</v>
      </c>
      <c r="G46" s="30">
        <v>21.700216293334901</v>
      </c>
      <c r="H46" s="4"/>
      <c r="I46" s="4"/>
      <c r="J46" s="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x14ac:dyDescent="0.2">
      <c r="A47" s="6" t="s">
        <v>86</v>
      </c>
      <c r="B47" s="15" t="s">
        <v>58</v>
      </c>
      <c r="C47" s="15">
        <v>0.15028619008817801</v>
      </c>
      <c r="D47" s="6" t="s">
        <v>57</v>
      </c>
      <c r="E47" s="3">
        <v>2078.64718144059</v>
      </c>
      <c r="F47" s="3">
        <v>68.693729786301802</v>
      </c>
      <c r="G47" s="30">
        <v>21.042333602905199</v>
      </c>
      <c r="H47" s="4"/>
      <c r="I47" s="4"/>
      <c r="J47" s="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x14ac:dyDescent="0.2">
      <c r="A48" s="6" t="s">
        <v>94</v>
      </c>
      <c r="B48" s="15" t="s">
        <v>58</v>
      </c>
      <c r="C48" s="15">
        <v>1.7792586576076499</v>
      </c>
      <c r="D48" s="6" t="s">
        <v>57</v>
      </c>
      <c r="E48" s="3">
        <v>24609.386873936401</v>
      </c>
      <c r="F48" s="3">
        <v>812.66240224476496</v>
      </c>
      <c r="G48" s="30">
        <v>22.6846008300781</v>
      </c>
      <c r="H48" s="4"/>
      <c r="I48" s="4"/>
      <c r="J48" s="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x14ac:dyDescent="0.2">
      <c r="A49" s="6" t="s">
        <v>85</v>
      </c>
      <c r="B49" s="15" t="s">
        <v>58</v>
      </c>
      <c r="C49" s="15">
        <v>2.4173581957180001E-2</v>
      </c>
      <c r="D49" s="6" t="s">
        <v>57</v>
      </c>
      <c r="E49" s="3">
        <v>334.35106692859603</v>
      </c>
      <c r="F49" s="3">
        <v>30.108155036906201</v>
      </c>
      <c r="G49" s="30">
        <v>21.403549194335898</v>
      </c>
      <c r="H49" s="4"/>
      <c r="I49" s="4"/>
      <c r="J49" s="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x14ac:dyDescent="0.2">
      <c r="A50" s="6" t="s">
        <v>89</v>
      </c>
      <c r="B50" s="15" t="s">
        <v>58</v>
      </c>
      <c r="C50" s="15">
        <v>0.136360973474555</v>
      </c>
      <c r="D50" s="6" t="s">
        <v>57</v>
      </c>
      <c r="E50" s="3">
        <v>1886.04390732821</v>
      </c>
      <c r="F50" s="3">
        <v>93.784475968940697</v>
      </c>
      <c r="G50" s="30">
        <v>21.337865829467699</v>
      </c>
      <c r="H50" s="4"/>
      <c r="I50" s="4"/>
      <c r="J50" s="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x14ac:dyDescent="0.2">
      <c r="A51" s="6" t="s">
        <v>73</v>
      </c>
      <c r="B51" s="15" t="s">
        <v>58</v>
      </c>
      <c r="C51" s="15">
        <v>111.78498272514599</v>
      </c>
      <c r="D51" s="6" t="s">
        <v>57</v>
      </c>
      <c r="E51" s="3">
        <v>1546127.02027163</v>
      </c>
      <c r="F51" s="3">
        <v>71794.633469917593</v>
      </c>
      <c r="G51" s="30">
        <v>22.060132980346602</v>
      </c>
      <c r="H51" s="4"/>
      <c r="I51" s="4"/>
      <c r="J51" s="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x14ac:dyDescent="0.2">
      <c r="A52" s="6" t="s">
        <v>73</v>
      </c>
      <c r="B52" s="15" t="s">
        <v>58</v>
      </c>
      <c r="C52" s="15">
        <v>106.132277869559</v>
      </c>
      <c r="D52" s="6" t="s">
        <v>57</v>
      </c>
      <c r="E52" s="3">
        <v>1467942.9967849201</v>
      </c>
      <c r="F52" s="3">
        <v>63323.3579383451</v>
      </c>
      <c r="G52" s="30">
        <v>22.652299880981399</v>
      </c>
      <c r="H52" s="4"/>
      <c r="I52" s="4"/>
      <c r="J52" s="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x14ac:dyDescent="0.2">
      <c r="A53" s="6" t="s">
        <v>73</v>
      </c>
      <c r="B53" s="15" t="s">
        <v>58</v>
      </c>
      <c r="C53" s="15">
        <v>93.280074098160398</v>
      </c>
      <c r="D53" s="6" t="s">
        <v>57</v>
      </c>
      <c r="E53" s="3">
        <v>1290180.84093385</v>
      </c>
      <c r="F53" s="3">
        <v>55255.666609742999</v>
      </c>
      <c r="G53" s="30">
        <v>22.717184066772401</v>
      </c>
      <c r="H53" s="4"/>
      <c r="I53" s="4"/>
      <c r="J53" s="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5" spans="1:50" x14ac:dyDescent="0.2">
      <c r="E55" s="6" t="s">
        <v>104</v>
      </c>
      <c r="F55" s="6"/>
    </row>
    <row r="56" spans="1:50" x14ac:dyDescent="0.2">
      <c r="E56" s="15" t="s">
        <v>116</v>
      </c>
      <c r="F56" s="6" t="s">
        <v>117</v>
      </c>
    </row>
    <row r="57" spans="1:50" x14ac:dyDescent="0.2">
      <c r="A57" s="6" t="s">
        <v>68</v>
      </c>
      <c r="B57" s="15" t="s">
        <v>58</v>
      </c>
      <c r="C57" s="15">
        <v>0.14039149172003901</v>
      </c>
      <c r="D57" s="6" t="s">
        <v>57</v>
      </c>
      <c r="E57" s="6" t="s">
        <v>105</v>
      </c>
      <c r="F57" s="6">
        <f>C57/E57</f>
        <v>5.7546930529611004E-2</v>
      </c>
      <c r="G57" s="3">
        <v>1941.79104807218</v>
      </c>
      <c r="H57" s="3">
        <v>72.838482598878301</v>
      </c>
      <c r="I57" s="30">
        <v>21.535932540893501</v>
      </c>
      <c r="J57" s="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x14ac:dyDescent="0.2">
      <c r="A58" s="6" t="s">
        <v>79</v>
      </c>
      <c r="B58" s="15" t="s">
        <v>58</v>
      </c>
      <c r="C58" s="15">
        <v>5.0434268151074997E-2</v>
      </c>
      <c r="D58" s="6" t="s">
        <v>57</v>
      </c>
      <c r="E58" s="6" t="s">
        <v>123</v>
      </c>
      <c r="F58" s="6">
        <f t="shared" ref="F58:F66" si="0">C58/E58</f>
        <v>3.1456538483799042E-2</v>
      </c>
      <c r="G58" s="3">
        <v>697.56941259034897</v>
      </c>
      <c r="H58" s="3">
        <v>52.863906270915599</v>
      </c>
      <c r="I58" s="30">
        <v>21.009384155273398</v>
      </c>
      <c r="J58" s="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x14ac:dyDescent="0.2">
      <c r="A59" s="6" t="s">
        <v>90</v>
      </c>
      <c r="B59" s="15" t="s">
        <v>58</v>
      </c>
      <c r="C59" s="15">
        <v>76.164929688570396</v>
      </c>
      <c r="D59" s="6" t="s">
        <v>57</v>
      </c>
      <c r="E59" s="6" t="s">
        <v>122</v>
      </c>
      <c r="F59" s="6">
        <f t="shared" si="0"/>
        <v>47.594157150890702</v>
      </c>
      <c r="G59" s="3">
        <v>1053456.85008633</v>
      </c>
      <c r="H59" s="3">
        <v>38092.279191808899</v>
      </c>
      <c r="I59" s="30">
        <v>22.881700515746999</v>
      </c>
      <c r="J59" s="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x14ac:dyDescent="0.2">
      <c r="A60" s="6" t="s">
        <v>92</v>
      </c>
      <c r="B60" s="15" t="s">
        <v>58</v>
      </c>
      <c r="C60" s="15">
        <v>5.98624919834681</v>
      </c>
      <c r="D60" s="6" t="s">
        <v>57</v>
      </c>
      <c r="E60" s="6" t="s">
        <v>107</v>
      </c>
      <c r="F60" s="6">
        <f t="shared" si="0"/>
        <v>4.2347546677609014</v>
      </c>
      <c r="G60" s="3">
        <v>82797.361595524402</v>
      </c>
      <c r="H60" s="3">
        <v>3442.1138713968298</v>
      </c>
      <c r="I60" s="30">
        <v>22.881483078002901</v>
      </c>
      <c r="J60" s="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x14ac:dyDescent="0.2">
      <c r="A61" s="6" t="s">
        <v>93</v>
      </c>
      <c r="B61" s="15" t="s">
        <v>58</v>
      </c>
      <c r="C61" s="15">
        <v>47.524649596532399</v>
      </c>
      <c r="D61" s="6" t="s">
        <v>57</v>
      </c>
      <c r="E61" s="6" t="s">
        <v>110</v>
      </c>
      <c r="F61" s="6">
        <f t="shared" si="0"/>
        <v>37.312278869853493</v>
      </c>
      <c r="G61" s="3">
        <v>657325.72550293605</v>
      </c>
      <c r="H61" s="3">
        <v>23957.227249773601</v>
      </c>
      <c r="I61" s="30">
        <v>22.947450637817301</v>
      </c>
      <c r="J61" s="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x14ac:dyDescent="0.2">
      <c r="A62" s="6" t="s">
        <v>84</v>
      </c>
      <c r="B62" s="15" t="s">
        <v>58</v>
      </c>
      <c r="C62" s="15">
        <v>179.72130734528201</v>
      </c>
      <c r="D62" s="6" t="s">
        <v>57</v>
      </c>
      <c r="E62" s="6" t="s">
        <v>121</v>
      </c>
      <c r="F62" s="6">
        <f t="shared" si="0"/>
        <v>145.03010599199646</v>
      </c>
      <c r="G62" s="3">
        <v>2485771.90451696</v>
      </c>
      <c r="H62" s="3">
        <v>96482.633802829601</v>
      </c>
      <c r="I62" s="30">
        <v>22.749200820922798</v>
      </c>
      <c r="J62" s="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x14ac:dyDescent="0.2">
      <c r="A63" s="6" t="s">
        <v>80</v>
      </c>
      <c r="B63" s="15" t="s">
        <v>58</v>
      </c>
      <c r="C63" s="15">
        <v>126.604056539322</v>
      </c>
      <c r="D63" s="6" t="s">
        <v>57</v>
      </c>
      <c r="E63" s="6" t="s">
        <v>111</v>
      </c>
      <c r="F63" s="6">
        <f t="shared" si="0"/>
        <v>78.78286032316241</v>
      </c>
      <c r="G63" s="3">
        <v>1751093.46460909</v>
      </c>
      <c r="H63" s="3">
        <v>68629.987426842694</v>
      </c>
      <c r="I63" s="30">
        <v>22.6181831359863</v>
      </c>
      <c r="J63" s="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x14ac:dyDescent="0.2">
      <c r="A64" s="6" t="s">
        <v>78</v>
      </c>
      <c r="B64" s="15" t="s">
        <v>58</v>
      </c>
      <c r="C64" s="15">
        <v>53.571002058045401</v>
      </c>
      <c r="D64" s="6" t="s">
        <v>57</v>
      </c>
      <c r="E64" s="6" t="s">
        <v>120</v>
      </c>
      <c r="F64" s="6">
        <f t="shared" si="0"/>
        <v>42.699666872346093</v>
      </c>
      <c r="G64" s="3">
        <v>740954.39088294294</v>
      </c>
      <c r="H64" s="3">
        <v>28512.357933157899</v>
      </c>
      <c r="I64" s="30">
        <v>22.519983291625898</v>
      </c>
      <c r="J64" s="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9" x14ac:dyDescent="0.2">
      <c r="A65" s="6" t="s">
        <v>87</v>
      </c>
      <c r="B65" s="15" t="s">
        <v>58</v>
      </c>
      <c r="C65" s="15">
        <v>17.936898868811401</v>
      </c>
      <c r="D65" s="6" t="s">
        <v>57</v>
      </c>
      <c r="E65" s="6" t="s">
        <v>113</v>
      </c>
      <c r="F65" s="6">
        <f t="shared" si="0"/>
        <v>14.190584548110285</v>
      </c>
      <c r="G65" s="3">
        <v>248089.889400774</v>
      </c>
      <c r="H65" s="3">
        <v>8463.5851421248099</v>
      </c>
      <c r="I65" s="30">
        <v>22.980283737182599</v>
      </c>
    </row>
    <row r="66" spans="1:9" x14ac:dyDescent="0.2">
      <c r="A66" s="6" t="s">
        <v>119</v>
      </c>
      <c r="E66" s="6" t="s">
        <v>118</v>
      </c>
      <c r="F66" s="6">
        <f t="shared" si="0"/>
        <v>0</v>
      </c>
      <c r="G66" s="15"/>
      <c r="H66" s="15"/>
      <c r="I66" s="6"/>
    </row>
    <row r="69" spans="1:9" x14ac:dyDescent="0.2">
      <c r="C69" s="6" t="s">
        <v>135</v>
      </c>
    </row>
    <row r="73" spans="1:9" x14ac:dyDescent="0.2">
      <c r="C73" s="6" t="s">
        <v>66</v>
      </c>
      <c r="F73" s="6" t="s">
        <v>66</v>
      </c>
    </row>
    <row r="74" spans="1:9" x14ac:dyDescent="0.2">
      <c r="A74" s="38"/>
      <c r="B74" s="38" t="s">
        <v>117</v>
      </c>
      <c r="C74" s="38" t="s">
        <v>133</v>
      </c>
      <c r="D74" s="38"/>
      <c r="E74" s="37"/>
      <c r="F74" s="38" t="s">
        <v>133</v>
      </c>
    </row>
    <row r="75" spans="1:9" x14ac:dyDescent="0.2">
      <c r="A75" s="38" t="s">
        <v>68</v>
      </c>
      <c r="B75" s="38">
        <v>5.7546930529611004E-2</v>
      </c>
      <c r="C75" s="38">
        <v>0</v>
      </c>
      <c r="D75" s="38" t="s">
        <v>79</v>
      </c>
      <c r="E75" s="38">
        <v>3.1456538483799042E-2</v>
      </c>
      <c r="F75" s="38">
        <v>0</v>
      </c>
    </row>
    <row r="76" spans="1:9" x14ac:dyDescent="0.2">
      <c r="A76" s="38" t="s">
        <v>92</v>
      </c>
      <c r="B76" s="38">
        <v>4.2347546677609014</v>
      </c>
      <c r="C76" s="38">
        <f>B76-1.468</f>
        <v>2.7667546677609014</v>
      </c>
      <c r="D76" s="38" t="s">
        <v>90</v>
      </c>
      <c r="E76" s="38">
        <v>47.594157150890702</v>
      </c>
      <c r="F76" s="38">
        <f>E76-1.468</f>
        <v>46.126157150890705</v>
      </c>
    </row>
    <row r="77" spans="1:9" x14ac:dyDescent="0.2">
      <c r="A77" s="38" t="s">
        <v>93</v>
      </c>
      <c r="B77" s="38">
        <v>37.312278869853493</v>
      </c>
      <c r="C77" s="38">
        <f>B77-1.468</f>
        <v>35.844278869853497</v>
      </c>
      <c r="D77" s="38" t="s">
        <v>84</v>
      </c>
      <c r="E77" s="38">
        <v>145.03010599199646</v>
      </c>
      <c r="F77" s="38">
        <f>E77-1.468</f>
        <v>143.56210599199648</v>
      </c>
    </row>
    <row r="78" spans="1:9" x14ac:dyDescent="0.2">
      <c r="A78" s="38" t="s">
        <v>80</v>
      </c>
      <c r="B78" s="38">
        <v>78.78286032316241</v>
      </c>
      <c r="C78" s="38">
        <f>B78-1.468</f>
        <v>77.314860323162407</v>
      </c>
      <c r="D78" s="38" t="s">
        <v>78</v>
      </c>
      <c r="E78" s="38">
        <v>42.699666872346093</v>
      </c>
      <c r="F78" s="38">
        <f>E78-1.468</f>
        <v>41.231666872346096</v>
      </c>
    </row>
    <row r="79" spans="1:9" x14ac:dyDescent="0.2">
      <c r="A79" s="38" t="s">
        <v>87</v>
      </c>
      <c r="B79" s="38">
        <v>14.190584548110285</v>
      </c>
      <c r="C79" s="38">
        <f>B79-1.468</f>
        <v>12.722584548110285</v>
      </c>
      <c r="D79" s="38" t="s">
        <v>119</v>
      </c>
      <c r="E79" s="37"/>
      <c r="F79" s="38">
        <f>E79-1.468</f>
        <v>-1.468</v>
      </c>
    </row>
    <row r="80" spans="1:9" x14ac:dyDescent="0.2">
      <c r="A80" s="38"/>
      <c r="B80" s="38"/>
      <c r="C80" s="38"/>
      <c r="D80" s="38"/>
      <c r="E80" s="37"/>
      <c r="F80" s="37"/>
    </row>
  </sheetData>
  <printOptions gridLinesSet="0"/>
  <pageMargins left="0.75" right="0.75" top="1" bottom="1" header="0.5" footer="0.5"/>
  <pageSetup orientation="landscape" r:id="rId1"/>
  <headerFooter alignWithMargins="0">
    <oddHeader>&amp;LLong Component Summary&amp;R&amp;D &amp;T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"/>
  <sheetViews>
    <sheetView showGridLines="0" tabSelected="1" zoomScale="80" zoomScaleNormal="80" workbookViewId="0">
      <selection activeCell="H86" sqref="H86"/>
    </sheetView>
  </sheetViews>
  <sheetFormatPr defaultColWidth="8.6640625" defaultRowHeight="10.199999999999999" x14ac:dyDescent="0.2"/>
  <cols>
    <col min="1" max="1" width="14.1640625" style="6" customWidth="1"/>
    <col min="2" max="2" width="16" style="6" customWidth="1"/>
    <col min="3" max="3" width="17.6640625" style="6" customWidth="1"/>
    <col min="4" max="4" width="17.1640625" style="6" customWidth="1"/>
    <col min="5" max="5" width="16.6640625" style="15" customWidth="1"/>
    <col min="6" max="6" width="12.6640625" style="15" customWidth="1"/>
    <col min="7" max="7" width="13.1640625" style="6" bestFit="1" customWidth="1"/>
    <col min="8" max="8" width="14.1640625" style="10" customWidth="1"/>
    <col min="9" max="9" width="11" style="8" customWidth="1"/>
    <col min="10" max="10" width="11" style="12" customWidth="1"/>
    <col min="11" max="11" width="12" style="8" customWidth="1"/>
    <col min="12" max="12" width="16.1640625" style="3" customWidth="1"/>
    <col min="13" max="13" width="15.5" style="14" customWidth="1"/>
    <col min="14" max="14" width="27.6640625" style="6" customWidth="1"/>
    <col min="15" max="15" width="15.6640625" style="3" customWidth="1"/>
    <col min="16" max="16" width="13.6640625" style="3" customWidth="1"/>
    <col min="17" max="17" width="15.6640625" style="3" customWidth="1"/>
    <col min="18" max="18" width="13.6640625" style="3" customWidth="1"/>
    <col min="19" max="19" width="9.6640625" style="30" customWidth="1"/>
    <col min="20" max="20" width="11.1640625" style="30" customWidth="1"/>
    <col min="21" max="21" width="10.6640625" style="30" customWidth="1"/>
    <col min="22" max="22" width="10.6640625" style="3" customWidth="1"/>
    <col min="23" max="23" width="12.6640625" style="3" customWidth="1"/>
    <col min="24" max="24" width="10.6640625" style="3" customWidth="1"/>
    <col min="25" max="25" width="11.1640625" style="3" customWidth="1"/>
    <col min="26" max="26" width="15.1640625" style="3" customWidth="1"/>
    <col min="27" max="27" width="17.6640625" style="14" customWidth="1"/>
    <col min="28" max="28" width="15.5" style="3" customWidth="1"/>
    <col min="29" max="29" width="11.1640625" style="3" customWidth="1"/>
    <col min="30" max="30" width="12.1640625" style="11" customWidth="1"/>
    <col min="31" max="31" width="16.6640625" style="20" customWidth="1"/>
    <col min="32" max="32" width="14" style="1" customWidth="1"/>
    <col min="33" max="33" width="14.6640625" style="6" customWidth="1"/>
    <col min="34" max="34" width="14.1640625" style="6" customWidth="1"/>
    <col min="35" max="35" width="12.6640625" style="8" customWidth="1"/>
    <col min="36" max="36" width="10.6640625" style="3" customWidth="1"/>
    <col min="37" max="37" width="17.1640625" style="3" customWidth="1"/>
    <col min="38" max="38" width="17" style="3" customWidth="1"/>
    <col min="39" max="39" width="14.5" style="15" customWidth="1"/>
    <col min="40" max="40" width="13.6640625" style="15" customWidth="1"/>
    <col min="41" max="41" width="14.1640625" style="3" customWidth="1"/>
    <col min="42" max="44" width="13.5" style="6" customWidth="1"/>
    <col min="45" max="45" width="11" style="13" customWidth="1"/>
    <col min="46" max="46" width="13.5" style="13" customWidth="1"/>
    <col min="47" max="47" width="12.5" style="6" customWidth="1"/>
    <col min="48" max="50" width="14.1640625" style="4" customWidth="1"/>
  </cols>
  <sheetData>
    <row r="1" spans="1:50" x14ac:dyDescent="0.2">
      <c r="A1" s="7"/>
    </row>
    <row r="2" spans="1:50" x14ac:dyDescent="0.2">
      <c r="A2" s="7" t="s">
        <v>0</v>
      </c>
      <c r="C2" s="7" t="s">
        <v>1</v>
      </c>
      <c r="D2" s="7" t="s">
        <v>2</v>
      </c>
      <c r="E2" s="19" t="s">
        <v>3</v>
      </c>
      <c r="F2" s="17" t="s">
        <v>4</v>
      </c>
      <c r="G2" s="13"/>
    </row>
    <row r="3" spans="1:50" x14ac:dyDescent="0.2">
      <c r="A3" s="6" t="s">
        <v>101</v>
      </c>
      <c r="C3" s="6" t="s">
        <v>53</v>
      </c>
      <c r="D3" s="6" t="s">
        <v>54</v>
      </c>
      <c r="E3" s="18" t="s">
        <v>55</v>
      </c>
      <c r="F3" s="18" t="s">
        <v>102</v>
      </c>
      <c r="AL3" s="4"/>
    </row>
    <row r="4" spans="1:50" x14ac:dyDescent="0.2">
      <c r="F4" s="15" t="s">
        <v>103</v>
      </c>
      <c r="X4" s="4"/>
      <c r="Y4" s="4"/>
      <c r="AL4" s="4"/>
      <c r="AM4" s="16"/>
      <c r="AN4" s="16"/>
      <c r="AO4" s="4"/>
      <c r="AS4" s="6"/>
      <c r="AT4" s="6"/>
    </row>
    <row r="5" spans="1:50" s="5" customFormat="1" x14ac:dyDescent="0.2">
      <c r="A5" s="22" t="s">
        <v>8</v>
      </c>
      <c r="B5" s="26" t="s">
        <v>50</v>
      </c>
      <c r="C5" s="26" t="s">
        <v>51</v>
      </c>
      <c r="D5" s="7" t="s">
        <v>9</v>
      </c>
      <c r="E5" s="27" t="s">
        <v>16</v>
      </c>
      <c r="F5" s="27" t="s">
        <v>17</v>
      </c>
      <c r="G5" s="31" t="s">
        <v>20</v>
      </c>
      <c r="H5" s="9" t="s">
        <v>15</v>
      </c>
      <c r="I5" s="2"/>
      <c r="J5" s="2"/>
    </row>
    <row r="6" spans="1:50" x14ac:dyDescent="0.2">
      <c r="A6" s="6" t="s">
        <v>59</v>
      </c>
      <c r="B6" s="15">
        <v>8.06</v>
      </c>
      <c r="C6" s="15">
        <v>3.1064776473761699</v>
      </c>
      <c r="D6" s="6" t="s">
        <v>57</v>
      </c>
      <c r="E6" s="3">
        <v>3107696.09605532</v>
      </c>
      <c r="F6" s="3">
        <v>131923.35880621901</v>
      </c>
      <c r="G6" s="30">
        <v>21.973432540893501</v>
      </c>
      <c r="H6" s="6" t="s">
        <v>102</v>
      </c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6" t="s">
        <v>60</v>
      </c>
      <c r="B7" s="15">
        <v>15.625</v>
      </c>
      <c r="C7" s="15">
        <v>18.050115975863299</v>
      </c>
      <c r="D7" s="6" t="s">
        <v>57</v>
      </c>
      <c r="E7" s="3">
        <v>18057195.743518401</v>
      </c>
      <c r="F7" s="3">
        <v>750294.22990411904</v>
      </c>
      <c r="G7" s="30">
        <v>21.939867019653299</v>
      </c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2">
      <c r="A8" s="6" t="s">
        <v>63</v>
      </c>
      <c r="B8" s="15">
        <v>31.25</v>
      </c>
      <c r="C8" s="15">
        <v>13.889428057871999</v>
      </c>
      <c r="D8" s="6" t="s">
        <v>57</v>
      </c>
      <c r="E8" s="3">
        <v>13894875.885666801</v>
      </c>
      <c r="F8" s="3">
        <v>598086.989668075</v>
      </c>
      <c r="G8" s="30">
        <v>21.875</v>
      </c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x14ac:dyDescent="0.2">
      <c r="A9" s="6" t="s">
        <v>64</v>
      </c>
      <c r="B9" s="15">
        <v>62.5</v>
      </c>
      <c r="C9" s="15">
        <v>8.0970805236790202</v>
      </c>
      <c r="D9" s="6" t="s">
        <v>57</v>
      </c>
      <c r="E9" s="3">
        <v>8100256.4284138903</v>
      </c>
      <c r="F9" s="3">
        <v>380685.01968227501</v>
      </c>
      <c r="G9" s="30">
        <v>21.841417312621999</v>
      </c>
      <c r="H9" s="4"/>
      <c r="I9" s="4"/>
      <c r="J9" s="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x14ac:dyDescent="0.2">
      <c r="A10" s="6" t="s">
        <v>56</v>
      </c>
      <c r="B10" s="15">
        <v>125</v>
      </c>
      <c r="C10" s="15">
        <v>145.688052523039</v>
      </c>
      <c r="D10" s="6" t="s">
        <v>57</v>
      </c>
      <c r="E10" s="3">
        <v>145745195.51111501</v>
      </c>
      <c r="F10" s="3">
        <v>5697590.4001078997</v>
      </c>
      <c r="G10" s="30">
        <v>22.038017272949201</v>
      </c>
      <c r="H10" s="4"/>
      <c r="I10" s="4"/>
      <c r="J10" s="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36" customFormat="1" x14ac:dyDescent="0.2">
      <c r="A11" s="6" t="s">
        <v>61</v>
      </c>
      <c r="B11" s="15">
        <v>250</v>
      </c>
      <c r="C11" s="15">
        <v>256.02567707084398</v>
      </c>
      <c r="D11" s="6" t="s">
        <v>57</v>
      </c>
      <c r="E11" s="3">
        <v>256126097.60608301</v>
      </c>
      <c r="F11" s="3">
        <v>10203371.1631529</v>
      </c>
      <c r="G11" s="30">
        <v>21.940584182739201</v>
      </c>
      <c r="H11" s="34"/>
      <c r="I11" s="34"/>
      <c r="J11" s="34"/>
    </row>
    <row r="12" spans="1:50" x14ac:dyDescent="0.2">
      <c r="A12" s="32" t="s">
        <v>65</v>
      </c>
      <c r="B12" s="33">
        <v>500</v>
      </c>
      <c r="C12" s="33">
        <v>230.85223054362299</v>
      </c>
      <c r="D12" s="32" t="s">
        <v>57</v>
      </c>
      <c r="E12" s="34">
        <v>230942777.33884099</v>
      </c>
      <c r="F12" s="34">
        <v>9204902.3425000701</v>
      </c>
      <c r="G12" s="35">
        <v>21.841533660888601</v>
      </c>
      <c r="H12" s="4"/>
      <c r="I12" s="4"/>
      <c r="J12" s="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4" spans="1:50" x14ac:dyDescent="0.2">
      <c r="A14" s="6" t="s">
        <v>62</v>
      </c>
      <c r="B14" s="15">
        <v>16.125</v>
      </c>
      <c r="C14" s="15">
        <v>6.9657727385979697</v>
      </c>
      <c r="D14" s="6" t="s">
        <v>57</v>
      </c>
      <c r="E14" s="3">
        <v>6968504.9123188397</v>
      </c>
      <c r="F14" s="3">
        <v>301058.00347152801</v>
      </c>
      <c r="G14" s="30">
        <v>21.907249450683501</v>
      </c>
      <c r="H14" s="4"/>
      <c r="I14" s="4"/>
      <c r="J14" s="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x14ac:dyDescent="0.2">
      <c r="A15" s="6" t="s">
        <v>63</v>
      </c>
      <c r="B15" s="15" t="s">
        <v>58</v>
      </c>
      <c r="C15" s="15">
        <v>40.039345662740999</v>
      </c>
      <c r="D15" s="6" t="s">
        <v>57</v>
      </c>
      <c r="E15" s="3">
        <v>40055050.230220497</v>
      </c>
      <c r="F15" s="3">
        <v>1662199.27612886</v>
      </c>
      <c r="G15" s="30">
        <v>21.5135993957519</v>
      </c>
      <c r="H15" s="4"/>
      <c r="I15" s="4"/>
      <c r="J15" s="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x14ac:dyDescent="0.2">
      <c r="A16" s="6" t="s">
        <v>61</v>
      </c>
      <c r="B16" s="15" t="s">
        <v>58</v>
      </c>
      <c r="C16" s="15">
        <v>105.149065488755</v>
      </c>
      <c r="D16" s="6" t="s">
        <v>57</v>
      </c>
      <c r="E16" s="3">
        <v>105190307.935829</v>
      </c>
      <c r="F16" s="3">
        <v>4214867.7637738204</v>
      </c>
      <c r="G16" s="30">
        <v>21.513149261474599</v>
      </c>
      <c r="H16" s="4"/>
      <c r="I16" s="4"/>
      <c r="J16" s="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8" spans="1:50" x14ac:dyDescent="0.2">
      <c r="A18" s="6" t="s">
        <v>66</v>
      </c>
      <c r="B18" s="15" t="s">
        <v>58</v>
      </c>
      <c r="C18" s="15">
        <v>0.18715032306603499</v>
      </c>
      <c r="D18" s="6" t="s">
        <v>57</v>
      </c>
      <c r="E18" s="3">
        <v>187223.72873310401</v>
      </c>
      <c r="F18" s="3">
        <v>5903.8754119968498</v>
      </c>
      <c r="G18" s="30">
        <v>22.005983352661101</v>
      </c>
      <c r="H18" s="4"/>
      <c r="I18" s="4"/>
      <c r="J18" s="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x14ac:dyDescent="0.2">
      <c r="A19" s="6" t="s">
        <v>66</v>
      </c>
      <c r="B19" s="15" t="s">
        <v>58</v>
      </c>
      <c r="C19" s="15">
        <v>3.8542125501070001E-2</v>
      </c>
      <c r="D19" s="6" t="s">
        <v>57</v>
      </c>
      <c r="E19" s="3">
        <v>38557.242816319202</v>
      </c>
      <c r="F19" s="3">
        <v>1541.7395403375299</v>
      </c>
      <c r="G19" s="30">
        <v>21.874366760253899</v>
      </c>
      <c r="H19" s="4"/>
      <c r="I19" s="4"/>
      <c r="J19" s="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x14ac:dyDescent="0.2">
      <c r="A20" s="6" t="s">
        <v>66</v>
      </c>
      <c r="B20" s="15" t="s">
        <v>58</v>
      </c>
      <c r="C20" s="15">
        <v>2.8000626704208002E-2</v>
      </c>
      <c r="D20" s="6" t="s">
        <v>57</v>
      </c>
      <c r="E20" s="3">
        <v>28011.6093445152</v>
      </c>
      <c r="F20" s="3">
        <v>1225.8093517710199</v>
      </c>
      <c r="G20" s="30">
        <v>21.8093166351318</v>
      </c>
      <c r="H20" s="4"/>
      <c r="I20" s="4"/>
      <c r="J20" s="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x14ac:dyDescent="0.2">
      <c r="A21" s="6" t="s">
        <v>66</v>
      </c>
      <c r="B21" s="15" t="s">
        <v>58</v>
      </c>
      <c r="C21" s="15">
        <v>2.3354885833894001E-2</v>
      </c>
      <c r="D21" s="6" t="s">
        <v>57</v>
      </c>
      <c r="E21" s="3">
        <v>23364.046282809599</v>
      </c>
      <c r="F21" s="3">
        <v>1085.9238082883801</v>
      </c>
      <c r="G21" s="30">
        <v>21.578916549682599</v>
      </c>
      <c r="H21" s="4"/>
      <c r="I21" s="4"/>
      <c r="J21" s="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x14ac:dyDescent="0.2">
      <c r="A22" s="6" t="s">
        <v>66</v>
      </c>
      <c r="B22" s="15" t="s">
        <v>58</v>
      </c>
      <c r="C22" s="15">
        <v>2.1164639721353001E-2</v>
      </c>
      <c r="D22" s="6" t="s">
        <v>57</v>
      </c>
      <c r="E22" s="3">
        <v>21172.941093595</v>
      </c>
      <c r="F22" s="3">
        <v>917.62603414438399</v>
      </c>
      <c r="G22" s="30">
        <v>21.5135993957519</v>
      </c>
      <c r="H22" s="4"/>
      <c r="I22" s="4"/>
      <c r="J22" s="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x14ac:dyDescent="0.2">
      <c r="A23" s="6" t="s">
        <v>66</v>
      </c>
      <c r="B23" s="15" t="s">
        <v>58</v>
      </c>
      <c r="C23" s="15">
        <v>1.8126523524774001E-2</v>
      </c>
      <c r="D23" s="6" t="s">
        <v>57</v>
      </c>
      <c r="E23" s="3">
        <v>18133.633261637598</v>
      </c>
      <c r="F23" s="3">
        <v>823.10967215590802</v>
      </c>
      <c r="G23" s="30">
        <v>21.513483047485298</v>
      </c>
      <c r="H23" s="4"/>
      <c r="I23" s="4"/>
      <c r="J23" s="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x14ac:dyDescent="0.2">
      <c r="A24" s="6" t="s">
        <v>66</v>
      </c>
      <c r="B24" s="15" t="s">
        <v>58</v>
      </c>
      <c r="C24" s="15">
        <v>2.8658474846303999E-2</v>
      </c>
      <c r="D24" s="6" t="s">
        <v>57</v>
      </c>
      <c r="E24" s="3">
        <v>28669.715513318301</v>
      </c>
      <c r="F24" s="3">
        <v>1134.06487722669</v>
      </c>
      <c r="G24" s="30">
        <v>21.677633285522401</v>
      </c>
      <c r="H24" s="4"/>
      <c r="I24" s="4"/>
      <c r="J24" s="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x14ac:dyDescent="0.2">
      <c r="B25" s="15" t="s">
        <v>134</v>
      </c>
      <c r="C25" s="15">
        <f>AVERAGE(C18:C24)</f>
        <v>4.9285371313948292E-2</v>
      </c>
      <c r="E25" s="3"/>
      <c r="F25" s="3"/>
      <c r="G25" s="30"/>
      <c r="H25" s="4"/>
      <c r="I25" s="4"/>
      <c r="J25" s="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x14ac:dyDescent="0.2">
      <c r="B26" s="15"/>
      <c r="C26" s="15"/>
      <c r="E26" s="3"/>
      <c r="F26" s="3"/>
      <c r="G26" s="30"/>
      <c r="H26" s="4"/>
      <c r="I26" s="4"/>
      <c r="J26" s="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x14ac:dyDescent="0.2">
      <c r="B27" s="15"/>
      <c r="C27" s="15"/>
      <c r="E27" s="3"/>
      <c r="F27" s="3"/>
      <c r="G27" s="30"/>
      <c r="H27" s="4"/>
      <c r="I27" s="4"/>
      <c r="J27" s="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x14ac:dyDescent="0.2">
      <c r="A28" s="22" t="s">
        <v>8</v>
      </c>
      <c r="B28" s="26" t="s">
        <v>50</v>
      </c>
      <c r="C28" s="26" t="s">
        <v>51</v>
      </c>
      <c r="D28" s="7" t="s">
        <v>9</v>
      </c>
      <c r="E28" s="27" t="s">
        <v>16</v>
      </c>
      <c r="F28" s="27" t="s">
        <v>17</v>
      </c>
      <c r="G28" s="31" t="s">
        <v>20</v>
      </c>
      <c r="H28" s="4"/>
      <c r="I28" s="4"/>
      <c r="J28" s="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x14ac:dyDescent="0.2">
      <c r="A29" s="6" t="s">
        <v>77</v>
      </c>
      <c r="B29" s="15" t="s">
        <v>58</v>
      </c>
      <c r="C29" s="15">
        <v>0.47670985524391402</v>
      </c>
      <c r="D29" s="6" t="s">
        <v>57</v>
      </c>
      <c r="E29" s="3">
        <v>476896.83437571302</v>
      </c>
      <c r="F29" s="3">
        <v>21445.8442405735</v>
      </c>
      <c r="G29" s="30">
        <v>21.743432998657202</v>
      </c>
      <c r="H29" s="4"/>
      <c r="I29" s="4"/>
      <c r="J29" s="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x14ac:dyDescent="0.2">
      <c r="A30" s="6" t="s">
        <v>70</v>
      </c>
      <c r="B30" s="15" t="s">
        <v>58</v>
      </c>
      <c r="C30" s="15">
        <v>1.07250069245563</v>
      </c>
      <c r="D30" s="6" t="s">
        <v>57</v>
      </c>
      <c r="E30" s="3">
        <v>1072921.35765926</v>
      </c>
      <c r="F30" s="3">
        <v>45769.634852750802</v>
      </c>
      <c r="G30" s="30">
        <v>21.8094673156738</v>
      </c>
      <c r="H30" s="4"/>
      <c r="I30" s="4"/>
      <c r="J30" s="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x14ac:dyDescent="0.2">
      <c r="A31" s="6" t="s">
        <v>79</v>
      </c>
      <c r="B31" s="15" t="s">
        <v>58</v>
      </c>
      <c r="C31" s="15">
        <v>0.43287957697916302</v>
      </c>
      <c r="D31" s="6" t="s">
        <v>57</v>
      </c>
      <c r="E31" s="3">
        <v>433049.36463214899</v>
      </c>
      <c r="F31" s="3">
        <v>19253.906840981799</v>
      </c>
      <c r="G31" s="30">
        <v>21.7097663879394</v>
      </c>
      <c r="H31" s="4"/>
      <c r="I31" s="4"/>
      <c r="J31" s="6" t="s">
        <v>81</v>
      </c>
      <c r="K31" s="15" t="s">
        <v>58</v>
      </c>
      <c r="L31" s="15">
        <v>1.9757227420163901</v>
      </c>
      <c r="M31" s="6" t="s">
        <v>57</v>
      </c>
      <c r="N31" s="3">
        <v>1976497.6765366599</v>
      </c>
      <c r="O31" s="3">
        <v>83565.694424488</v>
      </c>
      <c r="P31" s="30">
        <v>21.677299499511701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x14ac:dyDescent="0.2">
      <c r="A32" s="6" t="s">
        <v>88</v>
      </c>
      <c r="B32" s="15" t="s">
        <v>58</v>
      </c>
      <c r="C32" s="15">
        <v>0.40817153609162499</v>
      </c>
      <c r="D32" s="6" t="s">
        <v>57</v>
      </c>
      <c r="E32" s="3">
        <v>408331.632549887</v>
      </c>
      <c r="F32" s="3">
        <v>18451.4047578965</v>
      </c>
      <c r="G32" s="30">
        <v>21.645215988159102</v>
      </c>
      <c r="J32" s="6" t="s">
        <v>72</v>
      </c>
      <c r="K32" s="15" t="s">
        <v>58</v>
      </c>
      <c r="L32" s="15">
        <v>1.2729609395591299</v>
      </c>
      <c r="M32" s="6" t="s">
        <v>57</v>
      </c>
      <c r="N32" s="3">
        <v>1273460.23095971</v>
      </c>
      <c r="O32" s="3">
        <v>55564.169613249702</v>
      </c>
      <c r="P32" s="30">
        <v>21.840333938598601</v>
      </c>
    </row>
    <row r="33" spans="1:50" x14ac:dyDescent="0.2">
      <c r="A33" s="6" t="s">
        <v>82</v>
      </c>
      <c r="B33" s="15" t="s">
        <v>58</v>
      </c>
      <c r="C33" s="15">
        <v>0.63126177451781695</v>
      </c>
      <c r="D33" s="6" t="s">
        <v>57</v>
      </c>
      <c r="E33" s="3">
        <v>631509.37329774303</v>
      </c>
      <c r="F33" s="3">
        <v>27628.390347791199</v>
      </c>
      <c r="G33" s="30">
        <v>21.6774997711181</v>
      </c>
      <c r="H33" s="4"/>
      <c r="I33" s="4"/>
      <c r="J33" s="6" t="s">
        <v>86</v>
      </c>
      <c r="K33" s="15" t="s">
        <v>58</v>
      </c>
      <c r="L33" s="15">
        <v>3.5505065242954799</v>
      </c>
      <c r="M33" s="6" t="s">
        <v>57</v>
      </c>
      <c r="N33" s="3">
        <v>3551899.1336994199</v>
      </c>
      <c r="O33" s="3">
        <v>151942.61220663201</v>
      </c>
      <c r="P33" s="30">
        <v>21.644350051879801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x14ac:dyDescent="0.2">
      <c r="A34" s="6" t="s">
        <v>90</v>
      </c>
      <c r="B34" s="15" t="s">
        <v>58</v>
      </c>
      <c r="C34" s="15">
        <v>0.51966090407385301</v>
      </c>
      <c r="D34" s="6" t="s">
        <v>57</v>
      </c>
      <c r="E34" s="3">
        <v>519864.729825733</v>
      </c>
      <c r="F34" s="3">
        <v>22963.695279651402</v>
      </c>
      <c r="G34" s="30">
        <v>21.578899383544901</v>
      </c>
      <c r="H34" s="4"/>
      <c r="I34" s="4"/>
      <c r="J34" s="6" t="s">
        <v>83</v>
      </c>
      <c r="K34" s="15" t="s">
        <v>58</v>
      </c>
      <c r="L34" s="15">
        <v>1.8277448383766499</v>
      </c>
      <c r="M34" s="6" t="s">
        <v>57</v>
      </c>
      <c r="N34" s="3">
        <v>1828461.73176426</v>
      </c>
      <c r="O34" s="3">
        <v>79139.5881942501</v>
      </c>
      <c r="P34" s="30">
        <v>21.644433975219702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x14ac:dyDescent="0.2">
      <c r="A35" s="6" t="s">
        <v>95</v>
      </c>
      <c r="B35" s="15" t="s">
        <v>58</v>
      </c>
      <c r="C35" s="15">
        <v>1.1180711596186399</v>
      </c>
      <c r="D35" s="6" t="s">
        <v>57</v>
      </c>
      <c r="E35" s="3">
        <v>1118509.69885255</v>
      </c>
      <c r="F35" s="3">
        <v>48551.125763048003</v>
      </c>
      <c r="G35" s="30">
        <v>21.545932769775298</v>
      </c>
      <c r="H35" s="4"/>
      <c r="I35" s="4"/>
      <c r="J35" s="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x14ac:dyDescent="0.2">
      <c r="A36" s="6" t="s">
        <v>69</v>
      </c>
      <c r="B36" s="15" t="s">
        <v>58</v>
      </c>
      <c r="C36" s="15">
        <v>2.3060567433025301</v>
      </c>
      <c r="D36" s="6" t="s">
        <v>57</v>
      </c>
      <c r="E36" s="3">
        <v>2306961.2441912801</v>
      </c>
      <c r="F36" s="3">
        <v>99533.544397962003</v>
      </c>
      <c r="G36" s="30">
        <v>21.809116363525298</v>
      </c>
      <c r="H36" s="4"/>
      <c r="I36" s="4"/>
      <c r="J36" s="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x14ac:dyDescent="0.2">
      <c r="A37" s="6" t="s">
        <v>78</v>
      </c>
      <c r="B37" s="15" t="s">
        <v>58</v>
      </c>
      <c r="C37" s="15">
        <v>0.49053068412116702</v>
      </c>
      <c r="D37" s="6" t="s">
        <v>57</v>
      </c>
      <c r="E37" s="3">
        <v>490723.08417421603</v>
      </c>
      <c r="F37" s="3">
        <v>21508.959829651802</v>
      </c>
      <c r="G37" s="30">
        <v>21.742733001708899</v>
      </c>
      <c r="H37" s="4"/>
      <c r="I37" s="4"/>
      <c r="J37" s="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x14ac:dyDescent="0.2">
      <c r="A38" s="6" t="s">
        <v>75</v>
      </c>
      <c r="B38" s="15" t="s">
        <v>58</v>
      </c>
      <c r="C38" s="15">
        <v>0.64104217939818597</v>
      </c>
      <c r="D38" s="6" t="s">
        <v>57</v>
      </c>
      <c r="E38" s="3">
        <v>641293.61433042504</v>
      </c>
      <c r="F38" s="3">
        <v>28734.468183967401</v>
      </c>
      <c r="G38" s="30">
        <v>21.744066238403299</v>
      </c>
      <c r="H38" s="4"/>
      <c r="I38" s="4"/>
      <c r="J38" s="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">
      <c r="A39" s="6" t="s">
        <v>91</v>
      </c>
      <c r="B39" s="15" t="s">
        <v>58</v>
      </c>
      <c r="C39" s="15">
        <v>0.53646984463472802</v>
      </c>
      <c r="D39" s="6" t="s">
        <v>57</v>
      </c>
      <c r="E39" s="3">
        <v>536680.26333004795</v>
      </c>
      <c r="F39" s="3">
        <v>23526.631141404199</v>
      </c>
      <c r="G39" s="30">
        <v>21.612449645996001</v>
      </c>
      <c r="H39" s="4"/>
      <c r="I39" s="4"/>
      <c r="J39" s="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x14ac:dyDescent="0.2">
      <c r="A40" s="6" t="s">
        <v>85</v>
      </c>
      <c r="B40" s="15" t="s">
        <v>58</v>
      </c>
      <c r="C40" s="15">
        <v>1.0695987659517301</v>
      </c>
      <c r="D40" s="6" t="s">
        <v>57</v>
      </c>
      <c r="E40" s="3">
        <v>1070018.2929374501</v>
      </c>
      <c r="F40" s="3">
        <v>47187.300834707799</v>
      </c>
      <c r="G40" s="30">
        <v>21.644515991210898</v>
      </c>
      <c r="H40" s="4"/>
      <c r="I40" s="4"/>
      <c r="J40" s="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x14ac:dyDescent="0.2">
      <c r="A41" s="6" t="s">
        <v>89</v>
      </c>
      <c r="B41" s="15" t="s">
        <v>58</v>
      </c>
      <c r="C41" s="15">
        <v>1.07196328366774</v>
      </c>
      <c r="D41" s="6" t="s">
        <v>57</v>
      </c>
      <c r="E41" s="3">
        <v>1072383.7380843901</v>
      </c>
      <c r="F41" s="3">
        <v>46711.3180365562</v>
      </c>
      <c r="G41" s="30">
        <v>21.611650466918899</v>
      </c>
      <c r="H41" s="4"/>
      <c r="I41" s="4"/>
      <c r="J41" s="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x14ac:dyDescent="0.2">
      <c r="A42" s="6" t="s">
        <v>84</v>
      </c>
      <c r="B42" s="15" t="s">
        <v>58</v>
      </c>
      <c r="C42" s="15">
        <v>0.54714232561833698</v>
      </c>
      <c r="D42" s="6" t="s">
        <v>57</v>
      </c>
      <c r="E42" s="3">
        <v>547356.93036352796</v>
      </c>
      <c r="F42" s="3">
        <v>24072.341884943198</v>
      </c>
      <c r="G42" s="30">
        <v>21.676799774169901</v>
      </c>
      <c r="H42" s="4"/>
      <c r="I42" s="4"/>
      <c r="J42" s="4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x14ac:dyDescent="0.2">
      <c r="A43" s="6" t="s">
        <v>73</v>
      </c>
      <c r="B43" s="15" t="s">
        <v>58</v>
      </c>
      <c r="C43" s="15">
        <v>25.101888556807101</v>
      </c>
      <c r="D43" s="6" t="s">
        <v>57</v>
      </c>
      <c r="E43" s="3">
        <v>25111734.2297615</v>
      </c>
      <c r="F43" s="3">
        <v>1069807.85228619</v>
      </c>
      <c r="G43" s="30">
        <v>21.775516510009702</v>
      </c>
      <c r="H43" s="4"/>
      <c r="I43" s="4"/>
      <c r="J43" s="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x14ac:dyDescent="0.2">
      <c r="A44" s="6" t="s">
        <v>73</v>
      </c>
      <c r="B44" s="15" t="s">
        <v>58</v>
      </c>
      <c r="C44" s="15">
        <v>1.8322538401157</v>
      </c>
      <c r="D44" s="6" t="s">
        <v>57</v>
      </c>
      <c r="E44" s="3">
        <v>1832972.50206173</v>
      </c>
      <c r="F44" s="3">
        <v>411996.941569063</v>
      </c>
      <c r="G44" s="30">
        <v>21.4811992645263</v>
      </c>
      <c r="H44" s="4"/>
      <c r="I44" s="4"/>
      <c r="J44" s="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x14ac:dyDescent="0.2">
      <c r="A45" s="6" t="s">
        <v>73</v>
      </c>
      <c r="B45" s="15" t="s">
        <v>58</v>
      </c>
      <c r="C45" s="15">
        <v>25.2924612999945</v>
      </c>
      <c r="D45" s="6" t="s">
        <v>57</v>
      </c>
      <c r="E45" s="3">
        <v>25302381.720986199</v>
      </c>
      <c r="F45" s="3">
        <v>1071402.7479467299</v>
      </c>
      <c r="G45" s="30">
        <v>21.546066284179599</v>
      </c>
      <c r="H45" s="4"/>
      <c r="I45" s="4"/>
      <c r="J45" s="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x14ac:dyDescent="0.2">
      <c r="H46" s="4"/>
      <c r="I46" s="4"/>
      <c r="J46" s="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x14ac:dyDescent="0.2">
      <c r="H47" s="4"/>
      <c r="I47" s="4"/>
      <c r="J47" s="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x14ac:dyDescent="0.2">
      <c r="H48" s="4"/>
      <c r="I48" s="4"/>
      <c r="J48" s="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x14ac:dyDescent="0.2">
      <c r="H49" s="4"/>
      <c r="I49" s="4"/>
      <c r="J49" s="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x14ac:dyDescent="0.2">
      <c r="H50" s="4"/>
      <c r="I50" s="4"/>
      <c r="J50" s="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5" spans="1:50" x14ac:dyDescent="0.2">
      <c r="I55" s="3"/>
      <c r="J55" s="3"/>
      <c r="K55" s="15"/>
      <c r="L55" s="15"/>
      <c r="M55" s="3"/>
      <c r="O55" s="6"/>
      <c r="P55" s="6"/>
      <c r="Q55" s="13"/>
      <c r="R55" s="13"/>
      <c r="S55" s="6"/>
      <c r="T55" s="4"/>
      <c r="U55" s="4"/>
      <c r="V55" s="4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x14ac:dyDescent="0.2">
      <c r="E56" s="15" t="s">
        <v>129</v>
      </c>
      <c r="F56" s="15" t="s">
        <v>117</v>
      </c>
      <c r="G56" s="15"/>
      <c r="H56" s="15"/>
      <c r="I56" s="6"/>
      <c r="J56" s="10"/>
    </row>
    <row r="57" spans="1:50" x14ac:dyDescent="0.2">
      <c r="A57" s="6" t="s">
        <v>68</v>
      </c>
      <c r="B57" s="15" t="s">
        <v>58</v>
      </c>
      <c r="C57" s="15">
        <v>5.8078245283088696</v>
      </c>
      <c r="D57" s="6" t="s">
        <v>57</v>
      </c>
      <c r="E57" s="6" t="s">
        <v>105</v>
      </c>
      <c r="F57" s="39">
        <f>C57/E57</f>
        <v>2.3806462240977493</v>
      </c>
      <c r="G57" s="3">
        <v>5810102.5218850505</v>
      </c>
      <c r="H57" s="3">
        <v>237298.930179141</v>
      </c>
      <c r="I57" s="30">
        <v>21.8423671722412</v>
      </c>
      <c r="J57" s="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x14ac:dyDescent="0.2">
      <c r="A58" s="6" t="s">
        <v>76</v>
      </c>
      <c r="B58" s="15" t="s">
        <v>58</v>
      </c>
      <c r="C58" s="15">
        <v>1.4379987635593301</v>
      </c>
      <c r="D58" s="6" t="s">
        <v>57</v>
      </c>
      <c r="E58" s="6" t="s">
        <v>124</v>
      </c>
      <c r="F58" s="39">
        <f t="shared" ref="F58:F66" si="0">C58/E58</f>
        <v>0.9282202191836626</v>
      </c>
      <c r="G58" s="3">
        <v>1438562.7874773999</v>
      </c>
      <c r="H58" s="3">
        <v>61575.052485210603</v>
      </c>
      <c r="I58" s="30">
        <v>21.743850708007798</v>
      </c>
      <c r="J58" s="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x14ac:dyDescent="0.2">
      <c r="A59" s="6" t="s">
        <v>92</v>
      </c>
      <c r="B59" s="15" t="s">
        <v>58</v>
      </c>
      <c r="C59" s="15">
        <v>0.50229953489208901</v>
      </c>
      <c r="D59" s="6" t="s">
        <v>57</v>
      </c>
      <c r="E59" s="6" t="s">
        <v>107</v>
      </c>
      <c r="F59" s="39">
        <f t="shared" si="0"/>
        <v>0.35533357024058365</v>
      </c>
      <c r="G59" s="3">
        <v>502496.55102234997</v>
      </c>
      <c r="H59" s="3">
        <v>21468.705470359699</v>
      </c>
      <c r="I59" s="30">
        <v>21.546033859252901</v>
      </c>
      <c r="J59" s="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x14ac:dyDescent="0.2">
      <c r="A60" s="6" t="s">
        <v>74</v>
      </c>
      <c r="B60" s="15" t="s">
        <v>58</v>
      </c>
      <c r="C60" s="15">
        <v>3.0510642540978599</v>
      </c>
      <c r="D60" s="6" t="s">
        <v>57</v>
      </c>
      <c r="E60" s="6" t="s">
        <v>125</v>
      </c>
      <c r="F60" s="39">
        <f t="shared" si="0"/>
        <v>2.2262417030994963</v>
      </c>
      <c r="G60" s="3">
        <v>3052260.96807183</v>
      </c>
      <c r="H60" s="3">
        <v>134748.39463086199</v>
      </c>
      <c r="I60" s="30">
        <v>21.776266098022401</v>
      </c>
      <c r="J60" s="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x14ac:dyDescent="0.2">
      <c r="A61" s="6" t="s">
        <v>93</v>
      </c>
      <c r="B61" s="15" t="s">
        <v>58</v>
      </c>
      <c r="C61" s="15">
        <v>1.2355978698973</v>
      </c>
      <c r="D61" s="6" t="s">
        <v>57</v>
      </c>
      <c r="E61" s="6" t="s">
        <v>110</v>
      </c>
      <c r="F61" s="39">
        <f t="shared" si="0"/>
        <v>0.9700854753060375</v>
      </c>
      <c r="G61" s="3">
        <v>1236082.5064417799</v>
      </c>
      <c r="H61" s="3">
        <v>54200.710541745997</v>
      </c>
      <c r="I61" s="30">
        <v>21.579584121704102</v>
      </c>
      <c r="J61" s="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x14ac:dyDescent="0.2">
      <c r="A62" s="6" t="s">
        <v>94</v>
      </c>
      <c r="B62" s="15" t="s">
        <v>58</v>
      </c>
      <c r="C62" s="15">
        <v>2.1516989306802001</v>
      </c>
      <c r="D62" s="6" t="s">
        <v>57</v>
      </c>
      <c r="E62" s="6" t="s">
        <v>126</v>
      </c>
      <c r="F62" s="39">
        <f t="shared" si="0"/>
        <v>2.1871304438709087</v>
      </c>
      <c r="G62" s="3">
        <v>2152542.8880549599</v>
      </c>
      <c r="H62" s="3">
        <v>93908.688027614495</v>
      </c>
      <c r="I62" s="30">
        <v>21.513465881347599</v>
      </c>
      <c r="J62" s="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x14ac:dyDescent="0.2">
      <c r="A63" s="6" t="s">
        <v>80</v>
      </c>
      <c r="B63" s="15" t="s">
        <v>58</v>
      </c>
      <c r="C63" s="15">
        <v>2.9059605915867999</v>
      </c>
      <c r="D63" s="6" t="s">
        <v>57</v>
      </c>
      <c r="E63" s="6" t="s">
        <v>111</v>
      </c>
      <c r="F63" s="39">
        <f t="shared" si="0"/>
        <v>1.8083139960092096</v>
      </c>
      <c r="G63" s="3">
        <v>2907100.3917870298</v>
      </c>
      <c r="H63" s="3">
        <v>120718.94319982499</v>
      </c>
      <c r="I63" s="30">
        <v>21.709733963012599</v>
      </c>
      <c r="J63" s="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x14ac:dyDescent="0.2">
      <c r="A64" s="6" t="s">
        <v>71</v>
      </c>
      <c r="B64" s="15" t="s">
        <v>58</v>
      </c>
      <c r="C64" s="15">
        <v>1.52218208231036</v>
      </c>
      <c r="D64" s="6" t="s">
        <v>57</v>
      </c>
      <c r="E64" s="6" t="s">
        <v>127</v>
      </c>
      <c r="F64" s="39">
        <f t="shared" si="0"/>
        <v>1.0939145399283938</v>
      </c>
      <c r="G64" s="3">
        <v>1522779.12531474</v>
      </c>
      <c r="H64" s="3">
        <v>67289.710268928102</v>
      </c>
      <c r="I64" s="30">
        <v>21.809566497802699</v>
      </c>
      <c r="J64" s="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 x14ac:dyDescent="0.2">
      <c r="A65" s="6" t="s">
        <v>87</v>
      </c>
      <c r="B65" s="15" t="s">
        <v>58</v>
      </c>
      <c r="C65" s="15">
        <v>0.73394687864972996</v>
      </c>
      <c r="D65" s="6" t="s">
        <v>57</v>
      </c>
      <c r="E65" s="6" t="s">
        <v>113</v>
      </c>
      <c r="F65" s="39">
        <f t="shared" si="0"/>
        <v>0.58065417614693826</v>
      </c>
      <c r="G65" s="3">
        <v>734234.753441173</v>
      </c>
      <c r="H65" s="3">
        <v>32385.780909687899</v>
      </c>
      <c r="I65" s="30">
        <v>21.645215988159102</v>
      </c>
      <c r="J65" s="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 x14ac:dyDescent="0.2">
      <c r="A66" s="6" t="s">
        <v>96</v>
      </c>
      <c r="B66" s="15" t="s">
        <v>58</v>
      </c>
      <c r="C66" s="15">
        <v>0.68283415602002995</v>
      </c>
      <c r="D66" s="6" t="s">
        <v>57</v>
      </c>
      <c r="E66" s="6" t="s">
        <v>128</v>
      </c>
      <c r="F66" s="39">
        <f t="shared" si="0"/>
        <v>0.3514329161194184</v>
      </c>
      <c r="G66" s="3">
        <v>683101.98295134003</v>
      </c>
      <c r="H66" s="3">
        <v>29899.321987531999</v>
      </c>
      <c r="I66" s="30">
        <v>21.513450622558501</v>
      </c>
      <c r="J66" s="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71" spans="1:50" x14ac:dyDescent="0.2">
      <c r="C71" s="6" t="s">
        <v>136</v>
      </c>
    </row>
    <row r="73" spans="1:50" x14ac:dyDescent="0.2">
      <c r="A73" s="38"/>
      <c r="B73" s="38"/>
      <c r="C73" s="38" t="s">
        <v>137</v>
      </c>
      <c r="D73" s="38"/>
      <c r="E73" s="37"/>
      <c r="F73" s="38" t="s">
        <v>137</v>
      </c>
    </row>
    <row r="74" spans="1:50" x14ac:dyDescent="0.2">
      <c r="A74" s="38"/>
      <c r="B74" s="38" t="s">
        <v>117</v>
      </c>
      <c r="C74" s="38" t="s">
        <v>133</v>
      </c>
      <c r="D74" s="38"/>
      <c r="E74" s="37"/>
      <c r="F74" s="38" t="s">
        <v>133</v>
      </c>
    </row>
    <row r="75" spans="1:50" x14ac:dyDescent="0.2">
      <c r="A75" s="38" t="s">
        <v>68</v>
      </c>
      <c r="B75" s="38">
        <v>2.3806462240977493</v>
      </c>
      <c r="C75" s="38">
        <f>B75-0.049</f>
        <v>2.3316462240977494</v>
      </c>
      <c r="D75" s="38" t="s">
        <v>76</v>
      </c>
      <c r="E75" s="38">
        <v>0.9282202191836626</v>
      </c>
      <c r="F75" s="38">
        <f>E75-0.049</f>
        <v>0.87922021918366255</v>
      </c>
    </row>
    <row r="76" spans="1:50" x14ac:dyDescent="0.2">
      <c r="A76" s="38" t="s">
        <v>92</v>
      </c>
      <c r="B76" s="38">
        <v>0.35533357024058365</v>
      </c>
      <c r="C76" s="38">
        <f>B76-0.049</f>
        <v>0.30633357024058366</v>
      </c>
      <c r="D76" s="38" t="s">
        <v>74</v>
      </c>
      <c r="E76" s="38">
        <v>2.2262417030994963</v>
      </c>
      <c r="F76" s="38">
        <f>E76-0.049</f>
        <v>2.1772417030994964</v>
      </c>
    </row>
    <row r="77" spans="1:50" x14ac:dyDescent="0.2">
      <c r="A77" s="38" t="s">
        <v>93</v>
      </c>
      <c r="B77" s="38">
        <v>0.9700854753060375</v>
      </c>
      <c r="C77" s="38">
        <f>B77-0.049</f>
        <v>0.92108547530603746</v>
      </c>
      <c r="D77" s="38" t="s">
        <v>94</v>
      </c>
      <c r="E77" s="38">
        <v>2.1871304438709087</v>
      </c>
      <c r="F77" s="38">
        <f>E77-0.049</f>
        <v>2.1381304438709088</v>
      </c>
    </row>
    <row r="78" spans="1:50" x14ac:dyDescent="0.2">
      <c r="A78" s="38" t="s">
        <v>80</v>
      </c>
      <c r="B78" s="38">
        <v>1.8083139960092096</v>
      </c>
      <c r="C78" s="38">
        <f>B78-0.049</f>
        <v>1.7593139960092097</v>
      </c>
      <c r="D78" s="38" t="s">
        <v>71</v>
      </c>
      <c r="E78" s="38">
        <v>1.0939145399283938</v>
      </c>
      <c r="F78" s="38">
        <f>E78-0.049</f>
        <v>1.0449145399283939</v>
      </c>
    </row>
    <row r="79" spans="1:50" x14ac:dyDescent="0.2">
      <c r="A79" s="38" t="s">
        <v>87</v>
      </c>
      <c r="B79" s="38">
        <v>0.58065417614693826</v>
      </c>
      <c r="C79" s="38">
        <f>B79-0.049</f>
        <v>0.53165417614693822</v>
      </c>
      <c r="D79" s="38" t="s">
        <v>96</v>
      </c>
      <c r="E79" s="38">
        <v>0.3514329161194184</v>
      </c>
      <c r="F79" s="38">
        <f>E79-0.049</f>
        <v>0.30243291611941842</v>
      </c>
    </row>
    <row r="80" spans="1:50" x14ac:dyDescent="0.2">
      <c r="A80" s="38"/>
      <c r="B80" s="38"/>
      <c r="C80" s="38"/>
      <c r="D80" s="38"/>
      <c r="E80" s="37"/>
      <c r="F80" s="37"/>
    </row>
    <row r="81" spans="1:6" x14ac:dyDescent="0.2">
      <c r="A81" s="38"/>
      <c r="B81" s="38"/>
      <c r="C81" s="38"/>
      <c r="D81" s="38"/>
      <c r="E81" s="37"/>
      <c r="F81" s="37"/>
    </row>
    <row r="82" spans="1:6" x14ac:dyDescent="0.2">
      <c r="A82" s="38"/>
      <c r="B82" s="38"/>
      <c r="C82" s="38"/>
      <c r="D82" s="38"/>
      <c r="E82" s="37"/>
      <c r="F82" s="37"/>
    </row>
    <row r="83" spans="1:6" x14ac:dyDescent="0.2">
      <c r="A83" s="38"/>
      <c r="B83" s="38"/>
      <c r="C83" s="38"/>
      <c r="D83" s="38"/>
      <c r="E83" s="37"/>
      <c r="F83" s="37"/>
    </row>
    <row r="84" spans="1:6" x14ac:dyDescent="0.2">
      <c r="A84" s="38"/>
      <c r="B84" s="38"/>
      <c r="C84" s="38"/>
      <c r="D84" s="38"/>
      <c r="E84" s="37"/>
      <c r="F84" s="37"/>
    </row>
  </sheetData>
  <printOptions gridLinesSet="0"/>
  <pageMargins left="0.75" right="0.75" top="1" bottom="1" header="0.5" footer="0.5"/>
  <pageSetup orientation="landscape" r:id="rId1"/>
  <headerFooter alignWithMargins="0">
    <oddHeader>&amp;LLong Component Summary&amp;R&amp;D &amp;T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topLeftCell="L1" workbookViewId="0">
      <selection activeCell="M9" sqref="M9"/>
    </sheetView>
  </sheetViews>
  <sheetFormatPr defaultColWidth="8.6640625" defaultRowHeight="10.199999999999999" x14ac:dyDescent="0.2"/>
  <cols>
    <col min="1" max="1" width="14.1640625" style="6" customWidth="1"/>
    <col min="2" max="2" width="16" style="6" customWidth="1"/>
    <col min="3" max="3" width="17.6640625" style="6" customWidth="1"/>
    <col min="4" max="4" width="17.1640625" style="6" customWidth="1"/>
    <col min="5" max="5" width="16.6640625" style="15" customWidth="1"/>
    <col min="6" max="6" width="12.6640625" style="15" customWidth="1"/>
    <col min="7" max="7" width="9.1640625" style="6" customWidth="1"/>
    <col min="8" max="8" width="14.1640625" style="10" customWidth="1"/>
    <col min="9" max="9" width="11" style="8" customWidth="1"/>
    <col min="10" max="10" width="11" style="12" customWidth="1"/>
    <col min="11" max="11" width="12" style="8" customWidth="1"/>
    <col min="12" max="12" width="16.1640625" style="3" customWidth="1"/>
    <col min="13" max="13" width="15.5" style="14" customWidth="1"/>
    <col min="14" max="14" width="27.6640625" style="6" customWidth="1"/>
    <col min="15" max="15" width="15.6640625" style="3" customWidth="1"/>
    <col min="16" max="16" width="13.6640625" style="3" customWidth="1"/>
    <col min="17" max="17" width="15.6640625" style="3" customWidth="1"/>
    <col min="18" max="18" width="13.6640625" style="3" customWidth="1"/>
    <col min="19" max="19" width="9.6640625" style="3" customWidth="1"/>
    <col min="20" max="20" width="11.1640625" style="3" customWidth="1"/>
    <col min="21" max="22" width="10.6640625" style="3" customWidth="1"/>
    <col min="23" max="23" width="12.6640625" style="3" customWidth="1"/>
    <col min="24" max="24" width="10.6640625" style="3" customWidth="1"/>
    <col min="25" max="25" width="11.1640625" style="3" customWidth="1"/>
    <col min="26" max="26" width="15.1640625" style="3" customWidth="1"/>
    <col min="27" max="27" width="17.6640625" style="14" customWidth="1"/>
    <col min="28" max="28" width="15.5" style="3" customWidth="1"/>
    <col min="29" max="29" width="11.1640625" style="3" customWidth="1"/>
    <col min="30" max="30" width="12.1640625" style="11" customWidth="1"/>
    <col min="31" max="31" width="16.6640625" style="20" customWidth="1"/>
    <col min="32" max="32" width="14" style="1" customWidth="1"/>
    <col min="33" max="33" width="14.6640625" style="6" customWidth="1"/>
    <col min="34" max="34" width="14.1640625" style="6" customWidth="1"/>
    <col min="35" max="35" width="12.6640625" style="8" customWidth="1"/>
    <col min="36" max="36" width="10.6640625" style="3" customWidth="1"/>
    <col min="37" max="37" width="17.1640625" style="3" customWidth="1"/>
    <col min="38" max="38" width="17" style="3" customWidth="1"/>
    <col min="39" max="39" width="14.5" style="15" customWidth="1"/>
    <col min="40" max="40" width="13.6640625" style="15" customWidth="1"/>
    <col min="41" max="41" width="14.1640625" style="3" customWidth="1"/>
    <col min="42" max="44" width="13.5" style="6" customWidth="1"/>
    <col min="45" max="45" width="11" style="13" customWidth="1"/>
    <col min="46" max="46" width="13.5" style="13" customWidth="1"/>
    <col min="47" max="47" width="12.5" style="6" customWidth="1"/>
    <col min="48" max="50" width="14.1640625" style="4" customWidth="1"/>
  </cols>
  <sheetData>
    <row r="1" spans="1:50" x14ac:dyDescent="0.2">
      <c r="A1" s="7"/>
    </row>
    <row r="2" spans="1:50" x14ac:dyDescent="0.2">
      <c r="A2" s="7" t="s">
        <v>0</v>
      </c>
      <c r="C2" s="7" t="s">
        <v>1</v>
      </c>
      <c r="D2" s="7" t="s">
        <v>2</v>
      </c>
      <c r="E2" s="19" t="s">
        <v>3</v>
      </c>
      <c r="F2" s="17" t="s">
        <v>4</v>
      </c>
      <c r="G2" s="13"/>
    </row>
    <row r="3" spans="1:50" x14ac:dyDescent="0.2">
      <c r="E3" s="18"/>
      <c r="F3" s="18"/>
      <c r="AL3" s="4"/>
    </row>
    <row r="4" spans="1:50" x14ac:dyDescent="0.2">
      <c r="X4" s="4"/>
      <c r="Y4" s="4"/>
      <c r="AL4" s="4"/>
      <c r="AM4" s="16"/>
      <c r="AN4" s="16"/>
      <c r="AO4" s="4"/>
      <c r="AS4" s="6"/>
      <c r="AT4" s="6"/>
    </row>
    <row r="5" spans="1:50" s="5" customFormat="1" x14ac:dyDescent="0.2">
      <c r="A5" s="7" t="s">
        <v>5</v>
      </c>
      <c r="B5" s="7" t="s">
        <v>6</v>
      </c>
      <c r="C5" s="7" t="s">
        <v>7</v>
      </c>
      <c r="D5" s="22" t="s">
        <v>8</v>
      </c>
      <c r="E5" s="26" t="s">
        <v>50</v>
      </c>
      <c r="F5" s="26" t="s">
        <v>51</v>
      </c>
      <c r="G5" s="7" t="s">
        <v>9</v>
      </c>
      <c r="H5" s="23" t="s">
        <v>10</v>
      </c>
      <c r="I5" s="24" t="s">
        <v>11</v>
      </c>
      <c r="J5" s="25" t="s">
        <v>52</v>
      </c>
      <c r="K5" s="9" t="s">
        <v>12</v>
      </c>
      <c r="L5" s="2" t="s">
        <v>13</v>
      </c>
      <c r="M5" s="9" t="s">
        <v>14</v>
      </c>
      <c r="N5" s="9" t="s">
        <v>15</v>
      </c>
      <c r="O5" s="27" t="s">
        <v>16</v>
      </c>
      <c r="P5" s="27" t="s">
        <v>17</v>
      </c>
      <c r="Q5" s="27" t="s">
        <v>18</v>
      </c>
      <c r="R5" s="27" t="s">
        <v>19</v>
      </c>
      <c r="S5" s="27" t="s">
        <v>20</v>
      </c>
      <c r="T5" s="27" t="s">
        <v>21</v>
      </c>
      <c r="U5" s="27" t="s">
        <v>22</v>
      </c>
      <c r="V5" s="27" t="s">
        <v>23</v>
      </c>
      <c r="W5" s="27" t="s">
        <v>24</v>
      </c>
      <c r="X5" s="27" t="s">
        <v>25</v>
      </c>
      <c r="Y5" s="27" t="s">
        <v>26</v>
      </c>
      <c r="Z5" s="27" t="s">
        <v>27</v>
      </c>
      <c r="AA5" s="9" t="s">
        <v>28</v>
      </c>
      <c r="AB5" s="2" t="s">
        <v>29</v>
      </c>
      <c r="AC5" s="2" t="s">
        <v>30</v>
      </c>
      <c r="AD5" s="28" t="s">
        <v>31</v>
      </c>
      <c r="AE5" s="21" t="s">
        <v>32</v>
      </c>
      <c r="AF5" s="2" t="s">
        <v>33</v>
      </c>
      <c r="AG5" s="9" t="s">
        <v>34</v>
      </c>
      <c r="AH5" s="9" t="s">
        <v>35</v>
      </c>
      <c r="AI5" s="24" t="s">
        <v>36</v>
      </c>
      <c r="AJ5" s="27" t="s">
        <v>37</v>
      </c>
      <c r="AK5" s="27" t="s">
        <v>38</v>
      </c>
      <c r="AL5" s="27" t="s">
        <v>39</v>
      </c>
      <c r="AM5" s="26" t="s">
        <v>40</v>
      </c>
      <c r="AN5" s="26" t="s">
        <v>41</v>
      </c>
      <c r="AO5" s="2" t="s">
        <v>42</v>
      </c>
      <c r="AP5" s="29" t="s">
        <v>43</v>
      </c>
      <c r="AQ5" s="9" t="s">
        <v>44</v>
      </c>
      <c r="AR5" s="9" t="s">
        <v>45</v>
      </c>
      <c r="AS5" s="9" t="s">
        <v>46</v>
      </c>
      <c r="AT5" s="9" t="s">
        <v>47</v>
      </c>
      <c r="AU5" s="9" t="s">
        <v>48</v>
      </c>
      <c r="AV5" s="2"/>
      <c r="AW5" s="2"/>
      <c r="AX5" s="2"/>
    </row>
    <row r="6" spans="1:50" x14ac:dyDescent="0.2">
      <c r="B6" s="14"/>
      <c r="C6" s="14"/>
      <c r="AS6" s="6"/>
      <c r="AT6" s="6"/>
    </row>
    <row r="7" spans="1:50" x14ac:dyDescent="0.2">
      <c r="AS7" s="6"/>
      <c r="AT7" s="6"/>
    </row>
    <row r="8" spans="1:50" x14ac:dyDescent="0.2">
      <c r="AS8" s="6"/>
      <c r="AT8" s="6"/>
    </row>
    <row r="9" spans="1:50" x14ac:dyDescent="0.2">
      <c r="AS9" s="6"/>
      <c r="AT9" s="6"/>
    </row>
    <row r="10" spans="1:50" x14ac:dyDescent="0.2">
      <c r="AS10" s="6"/>
      <c r="AT10" s="6"/>
    </row>
    <row r="11" spans="1:50" x14ac:dyDescent="0.2">
      <c r="AS11" s="6"/>
      <c r="AT11" s="6"/>
    </row>
    <row r="12" spans="1:50" x14ac:dyDescent="0.2">
      <c r="AS12" s="6"/>
      <c r="AT12" s="6"/>
    </row>
    <row r="13" spans="1:50" x14ac:dyDescent="0.2">
      <c r="AS13" s="6"/>
      <c r="AT13" s="6"/>
    </row>
    <row r="14" spans="1:50" x14ac:dyDescent="0.2">
      <c r="AS14" s="6"/>
      <c r="AT14" s="6"/>
    </row>
    <row r="32" spans="1:1" x14ac:dyDescent="0.2">
      <c r="A32" s="6" t="s">
        <v>49</v>
      </c>
    </row>
    <row r="40" spans="1:1" x14ac:dyDescent="0.2">
      <c r="A40" s="6" t="s">
        <v>49</v>
      </c>
    </row>
    <row r="41" spans="1:1" x14ac:dyDescent="0.2">
      <c r="A41" s="6" t="s">
        <v>49</v>
      </c>
    </row>
  </sheetData>
  <phoneticPr fontId="0" type="noConversion"/>
  <printOptions gridLinesSet="0"/>
  <pageMargins left="0.75" right="0.75" top="1" bottom="1" header="0.5" footer="0.5"/>
  <pageSetup orientation="landscape" r:id="rId1"/>
  <headerFooter alignWithMargins="0">
    <oddHeader>&amp;LLong Component Summary&amp;R&amp;D &amp;T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LOD Calculation</vt:lpstr>
      <vt:lpstr>EE2</vt:lpstr>
      <vt:lpstr>Diphenhydramine</vt:lpstr>
      <vt:lpstr>Fluoxetine</vt:lpstr>
      <vt:lpstr>DEET</vt:lpstr>
      <vt:lpstr>Component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Brew</dc:creator>
  <cp:lastModifiedBy>David Brew</cp:lastModifiedBy>
  <cp:lastPrinted>2017-05-09T18:48:36Z</cp:lastPrinted>
  <dcterms:created xsi:type="dcterms:W3CDTF">1996-05-10T03:43:24Z</dcterms:created>
  <dcterms:modified xsi:type="dcterms:W3CDTF">2019-03-04T01:22:37Z</dcterms:modified>
</cp:coreProperties>
</file>